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05"/>
  <workbookPr/>
  <mc:AlternateContent xmlns:mc="http://schemas.openxmlformats.org/markup-compatibility/2006">
    <mc:Choice Requires="x15">
      <x15ac:absPath xmlns:x15ac="http://schemas.microsoft.com/office/spreadsheetml/2010/11/ac" url="C:\Users\barryal\Desktop\"/>
    </mc:Choice>
  </mc:AlternateContent>
  <xr:revisionPtr revIDLastSave="0" documentId="13_ncr:1_{34B48600-D820-4A25-9954-3252B33E41F6}" xr6:coauthVersionLast="46" xr6:coauthVersionMax="46" xr10:uidLastSave="{00000000-0000-0000-0000-000000000000}"/>
  <bookViews>
    <workbookView xWindow="2543" yWindow="2543" windowWidth="18225" windowHeight="11422" xr2:uid="{00000000-000D-0000-FFFF-FFFF00000000}"/>
  </bookViews>
  <sheets>
    <sheet name="Summary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2" i="2" l="1"/>
  <c r="H22" i="2"/>
  <c r="L22" i="2"/>
  <c r="L21" i="2" s="1"/>
  <c r="G22" i="2"/>
  <c r="G21" i="2" s="1"/>
  <c r="BW13" i="2"/>
  <c r="BV13" i="2"/>
  <c r="BP23" i="2"/>
  <c r="BP21" i="2"/>
  <c r="BP20" i="2"/>
  <c r="BP19" i="2"/>
  <c r="BP18" i="2"/>
  <c r="BP17" i="2"/>
  <c r="BP16" i="2"/>
  <c r="BP15" i="2"/>
  <c r="BP14" i="2"/>
  <c r="BP13" i="2"/>
  <c r="BP12" i="2"/>
  <c r="BP11" i="2"/>
  <c r="BP10" i="2"/>
  <c r="BP9" i="2"/>
  <c r="BP8" i="2"/>
  <c r="BK23" i="2"/>
  <c r="BK21" i="2"/>
  <c r="BK20" i="2"/>
  <c r="BK17" i="2"/>
  <c r="BK16" i="2"/>
  <c r="BK15" i="2"/>
  <c r="BK14" i="2"/>
  <c r="BK13" i="2"/>
  <c r="BK12" i="2"/>
  <c r="BK11" i="2"/>
  <c r="BK10" i="2"/>
  <c r="BK9" i="2"/>
  <c r="BK8" i="2"/>
  <c r="BO23" i="2"/>
  <c r="BO21" i="2"/>
  <c r="BO20" i="2"/>
  <c r="BO19" i="2"/>
  <c r="BO18" i="2"/>
  <c r="BO17" i="2"/>
  <c r="BO16" i="2"/>
  <c r="BO15" i="2"/>
  <c r="BO14" i="2"/>
  <c r="BO13" i="2"/>
  <c r="BO12" i="2"/>
  <c r="BO11" i="2"/>
  <c r="BO10" i="2"/>
  <c r="BO9" i="2"/>
  <c r="BO8" i="2"/>
  <c r="BJ23" i="2"/>
  <c r="BJ21" i="2"/>
  <c r="BJ20" i="2"/>
  <c r="BJ17" i="2"/>
  <c r="BJ16" i="2"/>
  <c r="BJ15" i="2"/>
  <c r="BJ14" i="2"/>
  <c r="BJ13" i="2"/>
  <c r="BJ12" i="2"/>
  <c r="BJ11" i="2"/>
  <c r="BJ10" i="2"/>
  <c r="BJ9" i="2"/>
  <c r="BJ8" i="2"/>
  <c r="AQ23" i="2"/>
  <c r="AQ21" i="2"/>
  <c r="AQ19" i="2"/>
  <c r="BF23" i="2"/>
  <c r="BF21" i="2"/>
  <c r="BF20" i="2"/>
  <c r="BF19" i="2"/>
  <c r="BF18" i="2"/>
  <c r="BF17" i="2"/>
  <c r="BF16" i="2"/>
  <c r="BF15" i="2"/>
  <c r="BF14" i="2"/>
  <c r="BF13" i="2"/>
  <c r="BF12" i="2"/>
  <c r="BF11" i="2"/>
  <c r="BF10" i="2"/>
  <c r="BF9" i="2"/>
  <c r="BF8" i="2"/>
  <c r="BA23" i="2"/>
  <c r="BA21" i="2"/>
  <c r="BA20" i="2"/>
  <c r="BA19" i="2"/>
  <c r="BA18" i="2"/>
  <c r="BA17" i="2"/>
  <c r="BA16" i="2"/>
  <c r="BA15" i="2"/>
  <c r="BA14" i="2"/>
  <c r="BA13" i="2"/>
  <c r="BA12" i="2"/>
  <c r="BA11" i="2"/>
  <c r="BA10" i="2"/>
  <c r="BA9" i="2"/>
  <c r="BA8" i="2"/>
  <c r="AP23" i="2"/>
  <c r="AP21" i="2"/>
  <c r="AP19" i="2"/>
  <c r="BE23" i="2"/>
  <c r="BE21" i="2"/>
  <c r="BE20" i="2"/>
  <c r="BE19" i="2"/>
  <c r="BE18" i="2"/>
  <c r="BE17" i="2"/>
  <c r="BE16" i="2"/>
  <c r="BE15" i="2"/>
  <c r="BE14" i="2"/>
  <c r="BE13" i="2"/>
  <c r="BE12" i="2"/>
  <c r="BE11" i="2"/>
  <c r="BE10" i="2"/>
  <c r="BE9" i="2"/>
  <c r="BE8" i="2"/>
  <c r="AZ23" i="2"/>
  <c r="AZ21" i="2"/>
  <c r="AZ20" i="2"/>
  <c r="AZ19" i="2"/>
  <c r="AZ18" i="2"/>
  <c r="AZ17" i="2"/>
  <c r="AZ16" i="2"/>
  <c r="AZ15" i="2"/>
  <c r="AZ14" i="2"/>
  <c r="AZ13" i="2"/>
  <c r="AZ12" i="2"/>
  <c r="AZ11" i="2"/>
  <c r="AZ10" i="2"/>
  <c r="AZ9" i="2"/>
  <c r="AZ8" i="2"/>
  <c r="AS23" i="2"/>
  <c r="AR23" i="2"/>
  <c r="AS21" i="2"/>
  <c r="AR21" i="2"/>
  <c r="AS20" i="2"/>
  <c r="AR20" i="2"/>
  <c r="AS19" i="2"/>
  <c r="AR19" i="2"/>
  <c r="AS18" i="2"/>
  <c r="AR18" i="2"/>
  <c r="AS17" i="2"/>
  <c r="AR17" i="2"/>
  <c r="AS16" i="2"/>
  <c r="AR16" i="2"/>
  <c r="AS15" i="2"/>
  <c r="AR15" i="2"/>
  <c r="AS14" i="2"/>
  <c r="AR14" i="2"/>
  <c r="AS13" i="2"/>
  <c r="AR13" i="2"/>
  <c r="AS12" i="2"/>
  <c r="AR12" i="2"/>
  <c r="AS11" i="2"/>
  <c r="AR11" i="2"/>
  <c r="AS10" i="2"/>
  <c r="AR10" i="2"/>
  <c r="AS9" i="2"/>
  <c r="AR9" i="2"/>
  <c r="AS8" i="2"/>
  <c r="AR8" i="2"/>
  <c r="W23" i="2"/>
  <c r="W21" i="2"/>
  <c r="W20" i="2"/>
  <c r="W19" i="2"/>
  <c r="W18" i="2"/>
  <c r="W16" i="2" s="1"/>
  <c r="W17" i="2"/>
  <c r="W15" i="2"/>
  <c r="W14" i="2"/>
  <c r="W13" i="2"/>
  <c r="W12" i="2"/>
  <c r="W11" i="2"/>
  <c r="W10" i="2"/>
  <c r="W9" i="2"/>
  <c r="W8" i="2"/>
  <c r="M23" i="2"/>
  <c r="L23" i="2"/>
  <c r="M21" i="2"/>
  <c r="M20" i="2"/>
  <c r="L20" i="2"/>
  <c r="M19" i="2"/>
  <c r="L19" i="2"/>
  <c r="L17" i="2" s="1"/>
  <c r="M18" i="2"/>
  <c r="M16" i="2" s="1"/>
  <c r="L18" i="2"/>
  <c r="L16" i="2" s="1"/>
  <c r="M17" i="2"/>
  <c r="M15" i="2"/>
  <c r="L15" i="2"/>
  <c r="M14" i="2"/>
  <c r="L14" i="2"/>
  <c r="M13" i="2"/>
  <c r="L13" i="2"/>
  <c r="M12" i="2"/>
  <c r="L12" i="2"/>
  <c r="M11" i="2"/>
  <c r="L11" i="2"/>
  <c r="M10" i="2"/>
  <c r="L10" i="2"/>
  <c r="M9" i="2"/>
  <c r="L9" i="2"/>
  <c r="M8" i="2"/>
  <c r="L8" i="2"/>
  <c r="H23" i="2"/>
  <c r="G23" i="2"/>
  <c r="H21" i="2"/>
  <c r="H20" i="2"/>
  <c r="G20" i="2"/>
  <c r="H19" i="2"/>
  <c r="H17" i="2" s="1"/>
  <c r="G19" i="2"/>
  <c r="G17" i="2" s="1"/>
  <c r="H18" i="2"/>
  <c r="H16" i="2" s="1"/>
  <c r="G18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CB23" i="2"/>
  <c r="DF23" i="2"/>
  <c r="DF21" i="2"/>
  <c r="DF20" i="2"/>
  <c r="DF19" i="2"/>
  <c r="DF18" i="2"/>
  <c r="DF17" i="2"/>
  <c r="DF16" i="2"/>
  <c r="DF15" i="2"/>
  <c r="DF14" i="2"/>
  <c r="DF13" i="2"/>
  <c r="DF12" i="2"/>
  <c r="DF11" i="2"/>
  <c r="DF10" i="2"/>
  <c r="DF9" i="2"/>
  <c r="DF8" i="2"/>
  <c r="DA23" i="2"/>
  <c r="DA21" i="2"/>
  <c r="DA20" i="2"/>
  <c r="DA19" i="2"/>
  <c r="DA18" i="2"/>
  <c r="DA17" i="2"/>
  <c r="DA16" i="2"/>
  <c r="DA15" i="2"/>
  <c r="DA14" i="2"/>
  <c r="DA13" i="2"/>
  <c r="DA12" i="2"/>
  <c r="DA11" i="2"/>
  <c r="DA10" i="2"/>
  <c r="DA9" i="2"/>
  <c r="DA8" i="2"/>
  <c r="CV23" i="2"/>
  <c r="CV21" i="2"/>
  <c r="CV20" i="2"/>
  <c r="CV19" i="2"/>
  <c r="CV18" i="2"/>
  <c r="CV17" i="2"/>
  <c r="CV16" i="2"/>
  <c r="CV15" i="2"/>
  <c r="CV14" i="2"/>
  <c r="CV13" i="2"/>
  <c r="CV12" i="2"/>
  <c r="CV11" i="2"/>
  <c r="CV10" i="2"/>
  <c r="CV9" i="2"/>
  <c r="CV8" i="2"/>
  <c r="CQ23" i="2"/>
  <c r="CQ21" i="2"/>
  <c r="CQ20" i="2"/>
  <c r="CQ19" i="2"/>
  <c r="CQ18" i="2"/>
  <c r="CQ17" i="2"/>
  <c r="CQ16" i="2"/>
  <c r="CQ15" i="2"/>
  <c r="CQ14" i="2"/>
  <c r="CQ13" i="2"/>
  <c r="CQ12" i="2"/>
  <c r="CQ11" i="2"/>
  <c r="CQ10" i="2"/>
  <c r="CQ9" i="2"/>
  <c r="CQ8" i="2"/>
  <c r="CL23" i="2"/>
  <c r="CL21" i="2"/>
  <c r="CL20" i="2"/>
  <c r="CL19" i="2"/>
  <c r="CL18" i="2"/>
  <c r="CL17" i="2"/>
  <c r="CL16" i="2"/>
  <c r="CL15" i="2"/>
  <c r="CL14" i="2"/>
  <c r="CL13" i="2"/>
  <c r="CL12" i="2"/>
  <c r="CL11" i="2"/>
  <c r="CL10" i="2"/>
  <c r="CL9" i="2"/>
  <c r="CL8" i="2"/>
  <c r="CG23" i="2"/>
  <c r="CG21" i="2"/>
  <c r="CG20" i="2"/>
  <c r="CG19" i="2"/>
  <c r="CG18" i="2"/>
  <c r="CG17" i="2"/>
  <c r="CG16" i="2"/>
  <c r="CG15" i="2"/>
  <c r="CG14" i="2"/>
  <c r="CG13" i="2"/>
  <c r="CG12" i="2"/>
  <c r="CG11" i="2"/>
  <c r="CG10" i="2"/>
  <c r="CG9" i="2"/>
  <c r="CG8" i="2"/>
  <c r="CB19" i="2"/>
  <c r="CB18" i="2"/>
  <c r="CB17" i="2"/>
  <c r="CB16" i="2"/>
  <c r="CB15" i="2"/>
  <c r="CB14" i="2"/>
  <c r="CB13" i="2"/>
  <c r="CB12" i="2"/>
  <c r="CB11" i="2"/>
  <c r="CB10" i="2"/>
  <c r="CB9" i="2"/>
  <c r="CB8" i="2"/>
  <c r="BW23" i="2"/>
  <c r="BW21" i="2"/>
  <c r="BW20" i="2"/>
  <c r="BW19" i="2"/>
  <c r="BW18" i="2"/>
  <c r="BW17" i="2"/>
  <c r="BW16" i="2"/>
  <c r="BW15" i="2"/>
  <c r="BW14" i="2"/>
  <c r="BW12" i="2"/>
  <c r="BW11" i="2"/>
  <c r="BW10" i="2"/>
  <c r="BW9" i="2"/>
  <c r="BW8" i="2"/>
  <c r="BC23" i="2"/>
  <c r="BC21" i="2"/>
  <c r="BC20" i="2"/>
  <c r="BC19" i="2"/>
  <c r="BC18" i="2"/>
  <c r="BC17" i="2"/>
  <c r="BC16" i="2"/>
  <c r="BC15" i="2"/>
  <c r="BC14" i="2"/>
  <c r="BC13" i="2"/>
  <c r="BC12" i="2"/>
  <c r="BC11" i="2"/>
  <c r="BC10" i="2"/>
  <c r="BC9" i="2"/>
  <c r="BC8" i="2"/>
  <c r="AX23" i="2"/>
  <c r="AX21" i="2"/>
  <c r="AX20" i="2"/>
  <c r="AX19" i="2"/>
  <c r="AX18" i="2"/>
  <c r="AX17" i="2"/>
  <c r="AX16" i="2"/>
  <c r="AX15" i="2"/>
  <c r="AX14" i="2"/>
  <c r="AX13" i="2"/>
  <c r="AX12" i="2"/>
  <c r="AX11" i="2"/>
  <c r="AX10" i="2"/>
  <c r="AX9" i="2"/>
  <c r="AX8" i="2"/>
  <c r="AD23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DO23" i="2"/>
  <c r="CA23" i="2"/>
  <c r="AM23" i="2"/>
  <c r="DO19" i="2"/>
  <c r="DO18" i="2"/>
  <c r="DO17" i="2"/>
  <c r="DO16" i="2"/>
  <c r="DO15" i="2"/>
  <c r="DO14" i="2"/>
  <c r="DO13" i="2"/>
  <c r="DO12" i="2"/>
  <c r="DO11" i="2"/>
  <c r="DO10" i="2"/>
  <c r="DO9" i="2"/>
  <c r="DO8" i="2"/>
  <c r="DJ23" i="2"/>
  <c r="DJ21" i="2"/>
  <c r="DJ20" i="2"/>
  <c r="DJ19" i="2"/>
  <c r="DJ18" i="2"/>
  <c r="DJ17" i="2"/>
  <c r="DJ16" i="2"/>
  <c r="DJ15" i="2"/>
  <c r="DJ14" i="2"/>
  <c r="DJ13" i="2"/>
  <c r="DJ12" i="2"/>
  <c r="DJ11" i="2"/>
  <c r="DJ10" i="2"/>
  <c r="DJ9" i="2"/>
  <c r="DJ8" i="2"/>
  <c r="DE23" i="2"/>
  <c r="DE21" i="2"/>
  <c r="DE20" i="2"/>
  <c r="DE19" i="2"/>
  <c r="DE18" i="2"/>
  <c r="DE17" i="2"/>
  <c r="DE16" i="2"/>
  <c r="DE15" i="2"/>
  <c r="DE14" i="2"/>
  <c r="DE13" i="2"/>
  <c r="DE12" i="2"/>
  <c r="DE11" i="2"/>
  <c r="DE10" i="2"/>
  <c r="DE9" i="2"/>
  <c r="DE8" i="2"/>
  <c r="CZ23" i="2"/>
  <c r="CZ21" i="2"/>
  <c r="CZ20" i="2"/>
  <c r="CZ19" i="2"/>
  <c r="CZ18" i="2"/>
  <c r="CZ17" i="2"/>
  <c r="CZ16" i="2"/>
  <c r="CZ15" i="2"/>
  <c r="CZ14" i="2"/>
  <c r="CZ13" i="2"/>
  <c r="CZ12" i="2"/>
  <c r="CZ11" i="2"/>
  <c r="CZ10" i="2"/>
  <c r="CZ9" i="2"/>
  <c r="CZ8" i="2"/>
  <c r="CU23" i="2"/>
  <c r="CU21" i="2"/>
  <c r="CU20" i="2"/>
  <c r="CU19" i="2"/>
  <c r="CU18" i="2"/>
  <c r="CU17" i="2"/>
  <c r="CU16" i="2"/>
  <c r="CU15" i="2"/>
  <c r="CU14" i="2"/>
  <c r="CU13" i="2"/>
  <c r="CU12" i="2"/>
  <c r="CU11" i="2"/>
  <c r="CU10" i="2"/>
  <c r="CU9" i="2"/>
  <c r="CU8" i="2"/>
  <c r="CP23" i="2"/>
  <c r="CP21" i="2"/>
  <c r="CP20" i="2"/>
  <c r="CP19" i="2"/>
  <c r="CP18" i="2"/>
  <c r="CP17" i="2"/>
  <c r="CP16" i="2"/>
  <c r="CP15" i="2"/>
  <c r="CP14" i="2"/>
  <c r="CP13" i="2"/>
  <c r="CP12" i="2"/>
  <c r="CP11" i="2"/>
  <c r="CP10" i="2"/>
  <c r="CP9" i="2"/>
  <c r="CP8" i="2"/>
  <c r="CK23" i="2"/>
  <c r="CK21" i="2"/>
  <c r="CK20" i="2"/>
  <c r="CK19" i="2"/>
  <c r="CK18" i="2"/>
  <c r="CK17" i="2"/>
  <c r="CK16" i="2"/>
  <c r="CK15" i="2"/>
  <c r="CK14" i="2"/>
  <c r="CK13" i="2"/>
  <c r="CK12" i="2"/>
  <c r="CK11" i="2"/>
  <c r="CK10" i="2"/>
  <c r="CK9" i="2"/>
  <c r="CK8" i="2"/>
  <c r="CF23" i="2"/>
  <c r="CF21" i="2"/>
  <c r="CF20" i="2"/>
  <c r="CF19" i="2"/>
  <c r="CF18" i="2"/>
  <c r="CF17" i="2"/>
  <c r="CF16" i="2"/>
  <c r="CF15" i="2"/>
  <c r="CF14" i="2"/>
  <c r="CF13" i="2"/>
  <c r="CF12" i="2"/>
  <c r="CF11" i="2"/>
  <c r="CF10" i="2"/>
  <c r="CF9" i="2"/>
  <c r="CF8" i="2"/>
  <c r="CA19" i="2"/>
  <c r="CA18" i="2"/>
  <c r="CA17" i="2"/>
  <c r="CA16" i="2"/>
  <c r="CA15" i="2"/>
  <c r="CA14" i="2"/>
  <c r="CA13" i="2"/>
  <c r="CA12" i="2"/>
  <c r="CA11" i="2"/>
  <c r="CA10" i="2"/>
  <c r="CA9" i="2"/>
  <c r="CA8" i="2"/>
  <c r="BV23" i="2"/>
  <c r="BV21" i="2"/>
  <c r="BV20" i="2"/>
  <c r="BV19" i="2"/>
  <c r="BV18" i="2"/>
  <c r="BV17" i="2"/>
  <c r="BV16" i="2"/>
  <c r="BV15" i="2"/>
  <c r="BV14" i="2"/>
  <c r="BV12" i="2"/>
  <c r="BV11" i="2"/>
  <c r="BV10" i="2"/>
  <c r="BV9" i="2"/>
  <c r="BV8" i="2"/>
  <c r="BG23" i="2"/>
  <c r="BG21" i="2"/>
  <c r="BG20" i="2"/>
  <c r="BG19" i="2"/>
  <c r="BG18" i="2"/>
  <c r="BG17" i="2"/>
  <c r="BG16" i="2"/>
  <c r="BG15" i="2"/>
  <c r="BG14" i="2"/>
  <c r="BG13" i="2"/>
  <c r="BG12" i="2"/>
  <c r="BG11" i="2"/>
  <c r="BG10" i="2"/>
  <c r="BG9" i="2"/>
  <c r="BG8" i="2"/>
  <c r="BB23" i="2"/>
  <c r="BB21" i="2"/>
  <c r="BB20" i="2"/>
  <c r="BB19" i="2"/>
  <c r="BB18" i="2"/>
  <c r="BB17" i="2"/>
  <c r="BB16" i="2"/>
  <c r="BB15" i="2"/>
  <c r="BB14" i="2"/>
  <c r="BB13" i="2"/>
  <c r="BB12" i="2"/>
  <c r="BB11" i="2"/>
  <c r="BB10" i="2"/>
  <c r="BB9" i="2"/>
  <c r="BB8" i="2"/>
  <c r="AM19" i="2"/>
  <c r="AM18" i="2"/>
  <c r="AM17" i="2"/>
  <c r="AM16" i="2"/>
  <c r="AM15" i="2"/>
  <c r="AM14" i="2"/>
  <c r="AM13" i="2"/>
  <c r="AM12" i="2"/>
  <c r="AM11" i="2"/>
  <c r="AM10" i="2"/>
  <c r="AM9" i="2"/>
  <c r="AM8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N23" i="2"/>
  <c r="BZ23" i="2"/>
  <c r="AL23" i="2"/>
  <c r="DN19" i="2"/>
  <c r="DN18" i="2"/>
  <c r="DN17" i="2"/>
  <c r="DN16" i="2"/>
  <c r="DN15" i="2"/>
  <c r="DN14" i="2"/>
  <c r="DN13" i="2"/>
  <c r="DN12" i="2"/>
  <c r="DN11" i="2"/>
  <c r="DN10" i="2"/>
  <c r="DN9" i="2"/>
  <c r="DN8" i="2"/>
  <c r="DI23" i="2"/>
  <c r="DI21" i="2"/>
  <c r="DI20" i="2"/>
  <c r="DI19" i="2"/>
  <c r="DI18" i="2"/>
  <c r="DI17" i="2"/>
  <c r="DI16" i="2"/>
  <c r="DI15" i="2"/>
  <c r="DI14" i="2"/>
  <c r="DI13" i="2"/>
  <c r="DI12" i="2"/>
  <c r="DI11" i="2"/>
  <c r="DI10" i="2"/>
  <c r="DI9" i="2"/>
  <c r="DI8" i="2"/>
  <c r="DD23" i="2"/>
  <c r="DD21" i="2"/>
  <c r="DD20" i="2"/>
  <c r="DD19" i="2"/>
  <c r="DD18" i="2"/>
  <c r="DD17" i="2"/>
  <c r="DD16" i="2"/>
  <c r="DD15" i="2"/>
  <c r="DD14" i="2"/>
  <c r="DD13" i="2"/>
  <c r="DD12" i="2"/>
  <c r="DD11" i="2"/>
  <c r="DD10" i="2"/>
  <c r="DD9" i="2"/>
  <c r="DD8" i="2"/>
  <c r="CY23" i="2"/>
  <c r="CY21" i="2"/>
  <c r="CY20" i="2"/>
  <c r="CY19" i="2"/>
  <c r="CY18" i="2"/>
  <c r="CY17" i="2"/>
  <c r="CY16" i="2"/>
  <c r="CY15" i="2"/>
  <c r="CY14" i="2"/>
  <c r="CY13" i="2"/>
  <c r="CY12" i="2"/>
  <c r="CY11" i="2"/>
  <c r="CY10" i="2"/>
  <c r="CY9" i="2"/>
  <c r="CY8" i="2"/>
  <c r="CT23" i="2"/>
  <c r="CT21" i="2"/>
  <c r="CT20" i="2"/>
  <c r="CT19" i="2"/>
  <c r="CT18" i="2"/>
  <c r="CT17" i="2"/>
  <c r="CT16" i="2"/>
  <c r="CT15" i="2"/>
  <c r="CT14" i="2"/>
  <c r="CT13" i="2"/>
  <c r="CT12" i="2"/>
  <c r="CT11" i="2"/>
  <c r="CT10" i="2"/>
  <c r="CT9" i="2"/>
  <c r="CT8" i="2"/>
  <c r="CO23" i="2"/>
  <c r="CO21" i="2"/>
  <c r="CO20" i="2"/>
  <c r="CO19" i="2"/>
  <c r="CO18" i="2"/>
  <c r="CO17" i="2"/>
  <c r="CO16" i="2"/>
  <c r="CO15" i="2"/>
  <c r="CO14" i="2"/>
  <c r="CO13" i="2"/>
  <c r="CO12" i="2"/>
  <c r="CO11" i="2"/>
  <c r="CO10" i="2"/>
  <c r="CO9" i="2"/>
  <c r="CO8" i="2"/>
  <c r="CJ23" i="2"/>
  <c r="CJ21" i="2"/>
  <c r="CJ20" i="2"/>
  <c r="CJ19" i="2"/>
  <c r="CJ18" i="2"/>
  <c r="CJ17" i="2"/>
  <c r="CJ16" i="2"/>
  <c r="CJ15" i="2"/>
  <c r="CJ14" i="2"/>
  <c r="CJ13" i="2"/>
  <c r="CJ12" i="2"/>
  <c r="CJ11" i="2"/>
  <c r="CJ10" i="2"/>
  <c r="CJ9" i="2"/>
  <c r="CJ8" i="2"/>
  <c r="CE23" i="2"/>
  <c r="CE21" i="2"/>
  <c r="CE20" i="2"/>
  <c r="CE19" i="2"/>
  <c r="CE18" i="2"/>
  <c r="CE17" i="2"/>
  <c r="CE16" i="2"/>
  <c r="CE15" i="2"/>
  <c r="CE14" i="2"/>
  <c r="CE13" i="2"/>
  <c r="CE12" i="2"/>
  <c r="CE11" i="2"/>
  <c r="CE10" i="2"/>
  <c r="CE9" i="2"/>
  <c r="CE8" i="2"/>
  <c r="BZ19" i="2"/>
  <c r="BZ18" i="2"/>
  <c r="BZ17" i="2"/>
  <c r="BZ16" i="2"/>
  <c r="BZ15" i="2"/>
  <c r="BZ14" i="2"/>
  <c r="BZ13" i="2"/>
  <c r="BZ12" i="2"/>
  <c r="BZ11" i="2"/>
  <c r="BZ10" i="2"/>
  <c r="BZ9" i="2"/>
  <c r="BZ8" i="2"/>
  <c r="BU23" i="2"/>
  <c r="BU21" i="2"/>
  <c r="BU20" i="2"/>
  <c r="BU19" i="2"/>
  <c r="BU18" i="2"/>
  <c r="BU17" i="2"/>
  <c r="BU16" i="2"/>
  <c r="BU15" i="2"/>
  <c r="BU14" i="2"/>
  <c r="BU13" i="2"/>
  <c r="BU12" i="2"/>
  <c r="BU11" i="2"/>
  <c r="BU10" i="2"/>
  <c r="BU9" i="2"/>
  <c r="BU8" i="2"/>
  <c r="AV23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AV8" i="2"/>
  <c r="AQ20" i="2"/>
  <c r="AQ18" i="2"/>
  <c r="AQ17" i="2"/>
  <c r="AQ16" i="2"/>
  <c r="AQ15" i="2"/>
  <c r="AQ14" i="2"/>
  <c r="AQ13" i="2"/>
  <c r="AQ12" i="2"/>
  <c r="AQ11" i="2"/>
  <c r="AQ10" i="2"/>
  <c r="AQ9" i="2"/>
  <c r="AQ8" i="2"/>
  <c r="AL19" i="2"/>
  <c r="AL18" i="2"/>
  <c r="AL17" i="2"/>
  <c r="AL16" i="2"/>
  <c r="AL15" i="2"/>
  <c r="AL14" i="2"/>
  <c r="AL13" i="2"/>
  <c r="AL12" i="2"/>
  <c r="AL11" i="2"/>
  <c r="AL10" i="2"/>
  <c r="AL9" i="2"/>
  <c r="AL8" i="2"/>
  <c r="AG23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B23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R23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C23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DM23" i="2"/>
  <c r="BY23" i="2"/>
  <c r="AK23" i="2"/>
  <c r="DM19" i="2"/>
  <c r="DM18" i="2"/>
  <c r="DM17" i="2"/>
  <c r="DM16" i="2"/>
  <c r="DM15" i="2"/>
  <c r="DM14" i="2"/>
  <c r="DM13" i="2"/>
  <c r="DM12" i="2"/>
  <c r="DM11" i="2"/>
  <c r="DM10" i="2"/>
  <c r="DM9" i="2"/>
  <c r="DM8" i="2"/>
  <c r="DH23" i="2"/>
  <c r="DH22" i="2"/>
  <c r="DH21" i="2"/>
  <c r="DH20" i="2"/>
  <c r="DH19" i="2"/>
  <c r="DH18" i="2"/>
  <c r="DH17" i="2"/>
  <c r="DH16" i="2"/>
  <c r="DH15" i="2"/>
  <c r="DH14" i="2"/>
  <c r="DH13" i="2"/>
  <c r="DH12" i="2"/>
  <c r="DH11" i="2"/>
  <c r="DH10" i="2"/>
  <c r="DH9" i="2"/>
  <c r="DH8" i="2"/>
  <c r="DC23" i="2"/>
  <c r="DC21" i="2"/>
  <c r="DC20" i="2"/>
  <c r="DC19" i="2"/>
  <c r="DC18" i="2"/>
  <c r="DC17" i="2"/>
  <c r="DC16" i="2"/>
  <c r="DC15" i="2"/>
  <c r="DC14" i="2"/>
  <c r="DC13" i="2"/>
  <c r="DC12" i="2"/>
  <c r="DC11" i="2"/>
  <c r="DC10" i="2"/>
  <c r="DC9" i="2"/>
  <c r="DC8" i="2"/>
  <c r="CX23" i="2"/>
  <c r="CX21" i="2"/>
  <c r="CX20" i="2"/>
  <c r="CX19" i="2"/>
  <c r="CX18" i="2"/>
  <c r="CX17" i="2"/>
  <c r="CX16" i="2"/>
  <c r="CX15" i="2"/>
  <c r="CX14" i="2"/>
  <c r="CX13" i="2"/>
  <c r="CX12" i="2"/>
  <c r="CX11" i="2"/>
  <c r="CX10" i="2"/>
  <c r="CX9" i="2"/>
  <c r="CX8" i="2"/>
  <c r="CS23" i="2"/>
  <c r="CS21" i="2"/>
  <c r="CS20" i="2"/>
  <c r="CS19" i="2"/>
  <c r="CS18" i="2"/>
  <c r="CS17" i="2"/>
  <c r="CS16" i="2"/>
  <c r="CS15" i="2"/>
  <c r="CS14" i="2"/>
  <c r="CS13" i="2"/>
  <c r="CS12" i="2"/>
  <c r="CS11" i="2"/>
  <c r="CS10" i="2"/>
  <c r="CS9" i="2"/>
  <c r="CS8" i="2"/>
  <c r="CN23" i="2"/>
  <c r="CN21" i="2"/>
  <c r="CN20" i="2"/>
  <c r="CN19" i="2"/>
  <c r="CN18" i="2"/>
  <c r="CN17" i="2"/>
  <c r="CN16" i="2"/>
  <c r="CN15" i="2"/>
  <c r="CN14" i="2"/>
  <c r="CN13" i="2"/>
  <c r="CN12" i="2"/>
  <c r="CN11" i="2"/>
  <c r="CN10" i="2"/>
  <c r="CN9" i="2"/>
  <c r="CN8" i="2"/>
  <c r="CI23" i="2"/>
  <c r="CI21" i="2"/>
  <c r="CI20" i="2"/>
  <c r="CI19" i="2"/>
  <c r="CI18" i="2"/>
  <c r="CI17" i="2"/>
  <c r="CI16" i="2"/>
  <c r="CI15" i="2"/>
  <c r="CI14" i="2"/>
  <c r="CI13" i="2"/>
  <c r="CI12" i="2"/>
  <c r="CI11" i="2"/>
  <c r="CI10" i="2"/>
  <c r="CI9" i="2"/>
  <c r="CI8" i="2"/>
  <c r="CD23" i="2"/>
  <c r="CD21" i="2"/>
  <c r="CD20" i="2"/>
  <c r="CD19" i="2"/>
  <c r="CD18" i="2"/>
  <c r="CD17" i="2"/>
  <c r="CD16" i="2"/>
  <c r="CD15" i="2"/>
  <c r="CD14" i="2"/>
  <c r="CD13" i="2"/>
  <c r="CD12" i="2"/>
  <c r="CD11" i="2"/>
  <c r="CD10" i="2"/>
  <c r="CD9" i="2"/>
  <c r="CD8" i="2"/>
  <c r="BY19" i="2"/>
  <c r="BY18" i="2"/>
  <c r="BY17" i="2"/>
  <c r="BY16" i="2"/>
  <c r="BY15" i="2"/>
  <c r="BY14" i="2"/>
  <c r="BY13" i="2"/>
  <c r="BY12" i="2"/>
  <c r="BY11" i="2"/>
  <c r="BY10" i="2"/>
  <c r="BY9" i="2"/>
  <c r="BY8" i="2"/>
  <c r="BT23" i="2"/>
  <c r="BT21" i="2"/>
  <c r="BT20" i="2"/>
  <c r="BT19" i="2"/>
  <c r="BT18" i="2"/>
  <c r="BT17" i="2"/>
  <c r="BT16" i="2"/>
  <c r="BT15" i="2"/>
  <c r="BT14" i="2"/>
  <c r="BT13" i="2"/>
  <c r="BT12" i="2"/>
  <c r="BT11" i="2"/>
  <c r="BT10" i="2"/>
  <c r="BT9" i="2"/>
  <c r="BT8" i="2"/>
  <c r="AU23" i="2"/>
  <c r="AU21" i="2"/>
  <c r="AU20" i="2"/>
  <c r="AU19" i="2"/>
  <c r="AU18" i="2"/>
  <c r="AU17" i="2"/>
  <c r="AU16" i="2"/>
  <c r="AU15" i="2"/>
  <c r="AU14" i="2"/>
  <c r="AU13" i="2"/>
  <c r="AU12" i="2"/>
  <c r="AU11" i="2"/>
  <c r="AU10" i="2"/>
  <c r="AU9" i="2"/>
  <c r="AU8" i="2"/>
  <c r="AP20" i="2"/>
  <c r="AP18" i="2"/>
  <c r="AP17" i="2"/>
  <c r="AP16" i="2"/>
  <c r="AP15" i="2"/>
  <c r="AP14" i="2"/>
  <c r="AP13" i="2"/>
  <c r="AP12" i="2"/>
  <c r="AP11" i="2"/>
  <c r="AP10" i="2"/>
  <c r="AP9" i="2"/>
  <c r="AP8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AF23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A23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Q23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B23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AA47" i="2" l="1"/>
  <c r="AB47" i="2"/>
  <c r="AC47" i="2"/>
  <c r="AD47" i="2"/>
  <c r="V47" i="2"/>
  <c r="W47" i="2"/>
  <c r="X47" i="2"/>
  <c r="Y47" i="2"/>
  <c r="R47" i="2"/>
  <c r="T47" i="2"/>
  <c r="M47" i="2"/>
  <c r="B47" i="2"/>
  <c r="C47" i="2"/>
  <c r="F47" i="2" s="1"/>
  <c r="Q47" i="2" l="1"/>
  <c r="S47" i="2"/>
  <c r="E47" i="2"/>
  <c r="AD44" i="2"/>
  <c r="AC44" i="2"/>
  <c r="AD43" i="2"/>
  <c r="AC43" i="2"/>
  <c r="AI28" i="2" l="1"/>
  <c r="AN28" i="2"/>
  <c r="AW28" i="2"/>
  <c r="BH28" i="2"/>
  <c r="BL28" i="2"/>
  <c r="BM28" i="2"/>
  <c r="BQ28" i="2"/>
  <c r="BR28" i="2"/>
  <c r="DK28" i="2"/>
  <c r="DP28" i="2"/>
  <c r="AI29" i="2"/>
  <c r="AN29" i="2"/>
  <c r="AW29" i="2"/>
  <c r="BH29" i="2"/>
  <c r="BL29" i="2"/>
  <c r="BM29" i="2"/>
  <c r="BQ29" i="2"/>
  <c r="BR29" i="2"/>
  <c r="DK29" i="2"/>
  <c r="DP29" i="2"/>
  <c r="CC20" i="2" l="1"/>
  <c r="CC21" i="2"/>
  <c r="CC22" i="2"/>
  <c r="CH22" i="2"/>
  <c r="CM22" i="2"/>
  <c r="CR22" i="2"/>
  <c r="CW22" i="2"/>
  <c r="DB22" i="2"/>
  <c r="DG22" i="2"/>
  <c r="DL22" i="2"/>
  <c r="DQ22" i="2"/>
  <c r="DQ21" i="2"/>
  <c r="DQ20" i="2"/>
  <c r="BN18" i="2"/>
  <c r="BN19" i="2"/>
  <c r="BN22" i="2"/>
  <c r="BI22" i="2"/>
  <c r="BD22" i="2"/>
  <c r="BX22" i="2"/>
  <c r="BS22" i="2"/>
  <c r="AY22" i="2"/>
  <c r="AT22" i="2"/>
  <c r="Z47" i="2" s="1"/>
  <c r="AO22" i="2"/>
  <c r="AO21" i="2"/>
  <c r="AO20" i="2"/>
  <c r="AJ22" i="2"/>
  <c r="U22" i="2"/>
  <c r="F22" i="2"/>
  <c r="AE22" i="2"/>
  <c r="BX19" i="2"/>
  <c r="U47" i="2" l="1"/>
  <c r="AE47" i="2"/>
  <c r="BN10" i="2"/>
  <c r="BS10" i="2"/>
  <c r="BX18" i="2"/>
  <c r="BS21" i="2"/>
  <c r="E44" i="2" l="1"/>
  <c r="E43" i="2"/>
  <c r="E42" i="2"/>
  <c r="E41" i="2"/>
  <c r="E35" i="2" l="1"/>
  <c r="E39" i="2"/>
  <c r="E36" i="2"/>
  <c r="E40" i="2"/>
  <c r="E37" i="2"/>
  <c r="E33" i="2"/>
  <c r="E34" i="2"/>
  <c r="E38" i="2"/>
  <c r="AB35" i="2" l="1"/>
  <c r="BX14" i="2" l="1"/>
  <c r="AO13" i="2"/>
  <c r="AO11" i="2"/>
  <c r="AO9" i="2"/>
  <c r="AO12" i="2"/>
  <c r="AO10" i="2"/>
  <c r="U14" i="2"/>
  <c r="U10" i="2"/>
  <c r="U11" i="2"/>
  <c r="F19" i="2"/>
  <c r="F10" i="2"/>
  <c r="F8" i="2"/>
  <c r="C38" i="2"/>
  <c r="C36" i="2"/>
  <c r="C43" i="2"/>
  <c r="F13" i="2"/>
  <c r="C33" i="2"/>
  <c r="F18" i="2"/>
  <c r="B43" i="2"/>
  <c r="AJ18" i="2"/>
  <c r="B39" i="2"/>
  <c r="AJ14" i="2"/>
  <c r="B35" i="2"/>
  <c r="B38" i="2"/>
  <c r="F38" i="2" s="1"/>
  <c r="AJ13" i="2"/>
  <c r="AJ11" i="2"/>
  <c r="B34" i="2"/>
  <c r="AJ9" i="2"/>
  <c r="BX12" i="2"/>
  <c r="W35" i="2"/>
  <c r="BX9" i="2"/>
  <c r="BX13" i="2"/>
  <c r="AD38" i="2"/>
  <c r="W34" i="2"/>
  <c r="W43" i="2"/>
  <c r="AO8" i="2"/>
  <c r="C42" i="2"/>
  <c r="AD35" i="2"/>
  <c r="W39" i="2"/>
  <c r="W37" i="2"/>
  <c r="W33" i="2"/>
  <c r="AO14" i="2"/>
  <c r="C44" i="2"/>
  <c r="F11" i="2"/>
  <c r="F9" i="2"/>
  <c r="F14" i="2"/>
  <c r="BX8" i="2"/>
  <c r="U13" i="2"/>
  <c r="AE10" i="2"/>
  <c r="F43" i="2" l="1"/>
  <c r="M39" i="2"/>
  <c r="D43" i="2"/>
  <c r="C41" i="2"/>
  <c r="BX15" i="2"/>
  <c r="AC38" i="2"/>
  <c r="BU24" i="2"/>
  <c r="BX11" i="2"/>
  <c r="AA35" i="2"/>
  <c r="BX10" i="2"/>
  <c r="AE35" i="2" s="1"/>
  <c r="V35" i="2"/>
  <c r="AT10" i="2"/>
  <c r="Z35" i="2" s="1"/>
  <c r="V33" i="2"/>
  <c r="AT8" i="2"/>
  <c r="Z33" i="2" s="1"/>
  <c r="V43" i="2"/>
  <c r="AT18" i="2"/>
  <c r="Z43" i="2" s="1"/>
  <c r="V39" i="2"/>
  <c r="AT14" i="2"/>
  <c r="Z39" i="2" s="1"/>
  <c r="V37" i="2"/>
  <c r="AT12" i="2"/>
  <c r="Z37" i="2" s="1"/>
  <c r="AE14" i="2"/>
  <c r="AE8" i="2"/>
  <c r="AE12" i="2"/>
  <c r="AE13" i="2"/>
  <c r="AE18" i="2"/>
  <c r="AE16" i="2"/>
  <c r="AE11" i="2"/>
  <c r="AE19" i="2"/>
  <c r="AE9" i="2"/>
  <c r="AE15" i="2"/>
  <c r="AO15" i="2"/>
  <c r="U12" i="2"/>
  <c r="U8" i="2"/>
  <c r="U9" i="2"/>
  <c r="M35" i="2"/>
  <c r="M38" i="2"/>
  <c r="M44" i="2"/>
  <c r="M34" i="2"/>
  <c r="M36" i="2"/>
  <c r="M33" i="2"/>
  <c r="M37" i="2"/>
  <c r="K9" i="2"/>
  <c r="K14" i="2"/>
  <c r="K15" i="2"/>
  <c r="K13" i="2"/>
  <c r="K12" i="2"/>
  <c r="K10" i="2"/>
  <c r="K8" i="2"/>
  <c r="K11" i="2"/>
  <c r="K18" i="2"/>
  <c r="H35" i="2"/>
  <c r="H39" i="2"/>
  <c r="P19" i="2"/>
  <c r="C39" i="2"/>
  <c r="F39" i="2" s="1"/>
  <c r="C34" i="2"/>
  <c r="F34" i="2" s="1"/>
  <c r="F15" i="2"/>
  <c r="F12" i="2"/>
  <c r="B36" i="2"/>
  <c r="F36" i="2" s="1"/>
  <c r="B37" i="2"/>
  <c r="D37" i="2"/>
  <c r="B44" i="2"/>
  <c r="F44" i="2" s="1"/>
  <c r="AJ19" i="2"/>
  <c r="D38" i="2"/>
  <c r="D39" i="2"/>
  <c r="D36" i="2"/>
  <c r="D34" i="2"/>
  <c r="AJ16" i="2"/>
  <c r="D35" i="2"/>
  <c r="AD45" i="2"/>
  <c r="AD46" i="2"/>
  <c r="AC45" i="2"/>
  <c r="AC46" i="2"/>
  <c r="AA46" i="2"/>
  <c r="BX20" i="2"/>
  <c r="AB45" i="2"/>
  <c r="AB46" i="2"/>
  <c r="BS20" i="2"/>
  <c r="BN20" i="2"/>
  <c r="BN21" i="2"/>
  <c r="AE21" i="2"/>
  <c r="AA25" i="2"/>
  <c r="AE20" i="2"/>
  <c r="AG24" i="2"/>
  <c r="C25" i="2"/>
  <c r="BI20" i="2"/>
  <c r="AD34" i="2"/>
  <c r="AC34" i="2"/>
  <c r="AD41" i="2"/>
  <c r="AC41" i="2"/>
  <c r="AC36" i="2"/>
  <c r="AD36" i="2"/>
  <c r="AD39" i="2"/>
  <c r="F16" i="2"/>
  <c r="AC39" i="2"/>
  <c r="AD33" i="2"/>
  <c r="AC33" i="2"/>
  <c r="BU25" i="2"/>
  <c r="BX16" i="2"/>
  <c r="W36" i="2"/>
  <c r="W38" i="2"/>
  <c r="AL24" i="2"/>
  <c r="AC35" i="2"/>
  <c r="W40" i="2"/>
  <c r="AC37" i="2"/>
  <c r="AD37" i="2"/>
  <c r="AO18" i="2"/>
  <c r="AY10" i="2"/>
  <c r="BX17" i="2"/>
  <c r="AC42" i="2"/>
  <c r="AD42" i="2"/>
  <c r="F17" i="2"/>
  <c r="AO19" i="2"/>
  <c r="AY17" i="2" l="1"/>
  <c r="M40" i="2"/>
  <c r="H40" i="2"/>
  <c r="U15" i="2"/>
  <c r="H33" i="2"/>
  <c r="H43" i="2"/>
  <c r="H37" i="2"/>
  <c r="K16" i="2"/>
  <c r="BI13" i="2"/>
  <c r="P17" i="2"/>
  <c r="AE25" i="2"/>
  <c r="C40" i="2"/>
  <c r="BU27" i="2"/>
  <c r="BU26" i="2"/>
  <c r="AC40" i="2"/>
  <c r="AC50" i="2" s="1"/>
  <c r="AD40" i="2"/>
  <c r="AD50" i="2" s="1"/>
  <c r="BX25" i="2"/>
  <c r="BV24" i="2"/>
  <c r="BW24" i="2"/>
  <c r="BT25" i="2"/>
  <c r="AC49" i="2"/>
  <c r="AD49" i="2"/>
  <c r="BI17" i="2"/>
  <c r="BI10" i="2"/>
  <c r="BI12" i="2"/>
  <c r="BI8" i="2"/>
  <c r="BD14" i="2"/>
  <c r="BD11" i="2"/>
  <c r="BD9" i="2"/>
  <c r="BI9" i="2"/>
  <c r="BD12" i="2"/>
  <c r="BD13" i="2"/>
  <c r="BD10" i="2"/>
  <c r="BI16" i="2"/>
  <c r="BI14" i="2"/>
  <c r="BD8" i="2"/>
  <c r="V40" i="2"/>
  <c r="AT15" i="2"/>
  <c r="Z40" i="2" s="1"/>
  <c r="V38" i="2"/>
  <c r="AT13" i="2"/>
  <c r="Z38" i="2" s="1"/>
  <c r="BD17" i="2"/>
  <c r="V36" i="2"/>
  <c r="AT11" i="2"/>
  <c r="Z36" i="2" s="1"/>
  <c r="V42" i="2"/>
  <c r="BD16" i="2"/>
  <c r="BI11" i="2"/>
  <c r="AK25" i="2"/>
  <c r="M42" i="2"/>
  <c r="U18" i="2"/>
  <c r="U19" i="2"/>
  <c r="H38" i="2"/>
  <c r="H34" i="2"/>
  <c r="H36" i="2"/>
  <c r="G36" i="2"/>
  <c r="P11" i="2"/>
  <c r="K36" i="2" s="1"/>
  <c r="G33" i="2"/>
  <c r="P8" i="2"/>
  <c r="K33" i="2" s="1"/>
  <c r="G34" i="2"/>
  <c r="P9" i="2"/>
  <c r="K34" i="2" s="1"/>
  <c r="G35" i="2"/>
  <c r="P10" i="2"/>
  <c r="K35" i="2" s="1"/>
  <c r="G37" i="2"/>
  <c r="P12" i="2"/>
  <c r="K37" i="2" s="1"/>
  <c r="G41" i="2"/>
  <c r="P16" i="2"/>
  <c r="G43" i="2"/>
  <c r="P18" i="2"/>
  <c r="K43" i="2" s="1"/>
  <c r="G40" i="2"/>
  <c r="P15" i="2"/>
  <c r="K40" i="2" s="1"/>
  <c r="G38" i="2"/>
  <c r="P13" i="2"/>
  <c r="K38" i="2" s="1"/>
  <c r="G39" i="2"/>
  <c r="P14" i="2"/>
  <c r="K39" i="2" s="1"/>
  <c r="B41" i="2"/>
  <c r="F41" i="2" s="1"/>
  <c r="C37" i="2"/>
  <c r="F37" i="2" s="1"/>
  <c r="AJ12" i="2"/>
  <c r="C35" i="2"/>
  <c r="F35" i="2" s="1"/>
  <c r="AJ10" i="2"/>
  <c r="D44" i="2"/>
  <c r="B40" i="2"/>
  <c r="F40" i="2" s="1"/>
  <c r="AJ15" i="2"/>
  <c r="B33" i="2"/>
  <c r="F33" i="2" s="1"/>
  <c r="AJ8" i="2"/>
  <c r="D33" i="2"/>
  <c r="BX21" i="2"/>
  <c r="BX24" i="2" s="1"/>
  <c r="BT24" i="2"/>
  <c r="BU28" i="2"/>
  <c r="BU29" i="2"/>
  <c r="AE45" i="2"/>
  <c r="AA45" i="2"/>
  <c r="R25" i="2"/>
  <c r="U20" i="2"/>
  <c r="B25" i="2"/>
  <c r="F20" i="2"/>
  <c r="AY8" i="2"/>
  <c r="AY12" i="2"/>
  <c r="AY14" i="2"/>
  <c r="D41" i="2"/>
  <c r="AY9" i="2"/>
  <c r="W41" i="2"/>
  <c r="U16" i="2"/>
  <c r="AY16" i="2"/>
  <c r="W42" i="2"/>
  <c r="AM25" i="2"/>
  <c r="AL25" i="2"/>
  <c r="AL27" i="2" s="1"/>
  <c r="X39" i="2"/>
  <c r="AY19" i="2"/>
  <c r="AM24" i="2"/>
  <c r="BX26" i="2" l="1"/>
  <c r="K41" i="2"/>
  <c r="X38" i="2"/>
  <c r="AC25" i="2"/>
  <c r="X33" i="2"/>
  <c r="X36" i="2"/>
  <c r="X37" i="2"/>
  <c r="X41" i="2"/>
  <c r="X34" i="2"/>
  <c r="H41" i="2"/>
  <c r="BW25" i="2"/>
  <c r="BW27" i="2" s="1"/>
  <c r="BX27" i="2"/>
  <c r="BV25" i="2"/>
  <c r="BV27" i="2" s="1"/>
  <c r="AC51" i="2"/>
  <c r="AD52" i="2"/>
  <c r="AC52" i="2"/>
  <c r="AD51" i="2"/>
  <c r="AT17" i="2"/>
  <c r="Z42" i="2" s="1"/>
  <c r="AY13" i="2"/>
  <c r="Y33" i="2"/>
  <c r="X42" i="2"/>
  <c r="Y34" i="2"/>
  <c r="Y35" i="2"/>
  <c r="Y42" i="2"/>
  <c r="X35" i="2"/>
  <c r="Y37" i="2"/>
  <c r="Y39" i="2"/>
  <c r="Y41" i="2"/>
  <c r="Y38" i="2"/>
  <c r="V34" i="2"/>
  <c r="AT9" i="2"/>
  <c r="Z34" i="2" s="1"/>
  <c r="AE17" i="2"/>
  <c r="AE24" i="2" s="1"/>
  <c r="AA24" i="2"/>
  <c r="AC24" i="2"/>
  <c r="M41" i="2"/>
  <c r="AO16" i="2"/>
  <c r="AO25" i="2" s="1"/>
  <c r="AM27" i="2"/>
  <c r="AL26" i="2"/>
  <c r="AM26" i="2"/>
  <c r="AO17" i="2"/>
  <c r="AO24" i="2" s="1"/>
  <c r="AK24" i="2"/>
  <c r="AK26" i="2" s="1"/>
  <c r="M43" i="2"/>
  <c r="Q25" i="2"/>
  <c r="I37" i="2"/>
  <c r="I40" i="2"/>
  <c r="I43" i="2"/>
  <c r="J43" i="2"/>
  <c r="J34" i="2"/>
  <c r="J40" i="2"/>
  <c r="J33" i="2"/>
  <c r="B42" i="2"/>
  <c r="F42" i="2" s="1"/>
  <c r="AJ17" i="2"/>
  <c r="D40" i="2"/>
  <c r="D42" i="2"/>
  <c r="BT26" i="2"/>
  <c r="BT27" i="2"/>
  <c r="AE46" i="2"/>
  <c r="BT28" i="2"/>
  <c r="BX23" i="2"/>
  <c r="BT29" i="2"/>
  <c r="AB48" i="2"/>
  <c r="AA43" i="2"/>
  <c r="BS18" i="2"/>
  <c r="AE43" i="2" s="1"/>
  <c r="BN23" i="2"/>
  <c r="AB43" i="2"/>
  <c r="AB44" i="2"/>
  <c r="BI21" i="2"/>
  <c r="AA29" i="2"/>
  <c r="AD25" i="2"/>
  <c r="AE23" i="2"/>
  <c r="U25" i="2"/>
  <c r="W24" i="2"/>
  <c r="H42" i="2"/>
  <c r="H44" i="2"/>
  <c r="G42" i="2"/>
  <c r="K17" i="2"/>
  <c r="K42" i="2" s="1"/>
  <c r="G44" i="2"/>
  <c r="K19" i="2"/>
  <c r="K44" i="2" s="1"/>
  <c r="AG25" i="2"/>
  <c r="C45" i="2"/>
  <c r="C50" i="2" s="1"/>
  <c r="AJ21" i="2"/>
  <c r="AF24" i="2"/>
  <c r="F25" i="2"/>
  <c r="BS23" i="2"/>
  <c r="CH11" i="2"/>
  <c r="CH9" i="2"/>
  <c r="CH12" i="2"/>
  <c r="CH8" i="2"/>
  <c r="CH10" i="2"/>
  <c r="CH14" i="2"/>
  <c r="CH13" i="2"/>
  <c r="CR8" i="2"/>
  <c r="CR14" i="2"/>
  <c r="CR12" i="2"/>
  <c r="CR10" i="2"/>
  <c r="CR11" i="2"/>
  <c r="CR13" i="2"/>
  <c r="CR9" i="2"/>
  <c r="AD24" i="2"/>
  <c r="CM13" i="2"/>
  <c r="CM10" i="2"/>
  <c r="CR20" i="2"/>
  <c r="CM8" i="2"/>
  <c r="AX24" i="2"/>
  <c r="AY18" i="2"/>
  <c r="O35" i="2"/>
  <c r="O37" i="2"/>
  <c r="CC12" i="2"/>
  <c r="AC26" i="2" l="1"/>
  <c r="BW26" i="2"/>
  <c r="AJ24" i="2"/>
  <c r="AK27" i="2"/>
  <c r="BV26" i="2"/>
  <c r="V41" i="2"/>
  <c r="AT16" i="2"/>
  <c r="Z41" i="2" s="1"/>
  <c r="AA26" i="2"/>
  <c r="AA27" i="2"/>
  <c r="AE26" i="2"/>
  <c r="AE27" i="2"/>
  <c r="AA28" i="2"/>
  <c r="AC27" i="2"/>
  <c r="CH15" i="2"/>
  <c r="DB8" i="2"/>
  <c r="CM11" i="2"/>
  <c r="CC10" i="2"/>
  <c r="CC13" i="2"/>
  <c r="CM15" i="2"/>
  <c r="CM12" i="2"/>
  <c r="CM9" i="2"/>
  <c r="CC11" i="2"/>
  <c r="CC9" i="2"/>
  <c r="CM14" i="2"/>
  <c r="CC14" i="2"/>
  <c r="CC8" i="2"/>
  <c r="CR15" i="2"/>
  <c r="AO26" i="2"/>
  <c r="AO27" i="2"/>
  <c r="U17" i="2"/>
  <c r="S25" i="2"/>
  <c r="O40" i="2"/>
  <c r="O39" i="2"/>
  <c r="O36" i="2"/>
  <c r="O38" i="2"/>
  <c r="O43" i="2"/>
  <c r="I41" i="2"/>
  <c r="I35" i="2"/>
  <c r="J38" i="2"/>
  <c r="I34" i="2"/>
  <c r="I38" i="2"/>
  <c r="I33" i="2"/>
  <c r="J39" i="2"/>
  <c r="J36" i="2"/>
  <c r="J41" i="2"/>
  <c r="I39" i="2"/>
  <c r="I36" i="2"/>
  <c r="J35" i="2"/>
  <c r="J37" i="2"/>
  <c r="AC48" i="2"/>
  <c r="BV28" i="2"/>
  <c r="BV29" i="2"/>
  <c r="BX29" i="2"/>
  <c r="BX28" i="2"/>
  <c r="AD48" i="2"/>
  <c r="BW29" i="2"/>
  <c r="BW28" i="2"/>
  <c r="AE48" i="2"/>
  <c r="AA48" i="2"/>
  <c r="AA44" i="2"/>
  <c r="BS19" i="2"/>
  <c r="AE44" i="2" s="1"/>
  <c r="BF24" i="2"/>
  <c r="W44" i="2"/>
  <c r="AY20" i="2"/>
  <c r="AU24" i="2"/>
  <c r="AY21" i="2"/>
  <c r="AY24" i="2" s="1"/>
  <c r="BI18" i="2"/>
  <c r="AE29" i="2"/>
  <c r="AE28" i="2"/>
  <c r="AB29" i="2"/>
  <c r="AB28" i="2"/>
  <c r="AD27" i="2"/>
  <c r="AD26" i="2"/>
  <c r="AL28" i="2"/>
  <c r="AL29" i="2"/>
  <c r="AK29" i="2"/>
  <c r="AO23" i="2"/>
  <c r="AK28" i="2"/>
  <c r="O45" i="2"/>
  <c r="M45" i="2"/>
  <c r="M50" i="2" s="1"/>
  <c r="W25" i="2"/>
  <c r="W26" i="2" s="1"/>
  <c r="D47" i="2"/>
  <c r="AH25" i="2"/>
  <c r="AJ20" i="2"/>
  <c r="AJ25" i="2" s="1"/>
  <c r="AF25" i="2"/>
  <c r="AF27" i="2" s="1"/>
  <c r="B45" i="2"/>
  <c r="AH24" i="2"/>
  <c r="AH26" i="2" s="1"/>
  <c r="AG27" i="2"/>
  <c r="AG26" i="2"/>
  <c r="D25" i="2"/>
  <c r="DB9" i="2"/>
  <c r="DB21" i="2"/>
  <c r="DB13" i="2"/>
  <c r="DB12" i="2"/>
  <c r="DB10" i="2"/>
  <c r="DB14" i="2"/>
  <c r="DB11" i="2"/>
  <c r="DL13" i="2"/>
  <c r="DL9" i="2"/>
  <c r="DL8" i="2"/>
  <c r="DL12" i="2"/>
  <c r="DL14" i="2"/>
  <c r="R39" i="2"/>
  <c r="DQ11" i="2"/>
  <c r="CW12" i="2"/>
  <c r="DG12" i="2"/>
  <c r="CW10" i="2"/>
  <c r="CW13" i="2"/>
  <c r="CW9" i="2"/>
  <c r="CW11" i="2"/>
  <c r="DG10" i="2"/>
  <c r="DQ13" i="2"/>
  <c r="DQ12" i="2"/>
  <c r="DQ9" i="2"/>
  <c r="DG9" i="2"/>
  <c r="DQ10" i="2"/>
  <c r="DQ14" i="2"/>
  <c r="DQ8" i="2"/>
  <c r="CW14" i="2"/>
  <c r="CW8" i="2"/>
  <c r="CW15" i="2" l="1"/>
  <c r="D45" i="2"/>
  <c r="D50" i="2" s="1"/>
  <c r="AJ27" i="2"/>
  <c r="DT11" i="2"/>
  <c r="R33" i="2"/>
  <c r="DB15" i="2"/>
  <c r="X43" i="2"/>
  <c r="DG8" i="2"/>
  <c r="U33" i="2" s="1"/>
  <c r="DL11" i="2"/>
  <c r="R36" i="2"/>
  <c r="DG14" i="2"/>
  <c r="U39" i="2" s="1"/>
  <c r="R37" i="2"/>
  <c r="S33" i="2"/>
  <c r="R38" i="2"/>
  <c r="AF26" i="2"/>
  <c r="R34" i="2"/>
  <c r="DG13" i="2"/>
  <c r="U38" i="2" s="1"/>
  <c r="DG11" i="2"/>
  <c r="R35" i="2"/>
  <c r="AJ26" i="2"/>
  <c r="BD18" i="2"/>
  <c r="DQ15" i="2"/>
  <c r="U34" i="2"/>
  <c r="DT13" i="2"/>
  <c r="S37" i="2"/>
  <c r="DL10" i="2"/>
  <c r="U35" i="2" s="1"/>
  <c r="S34" i="2"/>
  <c r="S35" i="2"/>
  <c r="DL15" i="2"/>
  <c r="DS10" i="2"/>
  <c r="CC15" i="2"/>
  <c r="S38" i="2"/>
  <c r="Q37" i="2"/>
  <c r="S39" i="2"/>
  <c r="Q39" i="2"/>
  <c r="DG15" i="2"/>
  <c r="Q35" i="2"/>
  <c r="Q33" i="2"/>
  <c r="S36" i="2"/>
  <c r="U37" i="2"/>
  <c r="Q38" i="2"/>
  <c r="Q36" i="2"/>
  <c r="Q34" i="2"/>
  <c r="T25" i="2"/>
  <c r="N38" i="2"/>
  <c r="V13" i="2"/>
  <c r="N36" i="2"/>
  <c r="V11" i="2"/>
  <c r="O33" i="2"/>
  <c r="O42" i="2"/>
  <c r="O44" i="2"/>
  <c r="O34" i="2"/>
  <c r="N37" i="2"/>
  <c r="V12" i="2"/>
  <c r="DT12" i="2"/>
  <c r="N40" i="2"/>
  <c r="V15" i="2"/>
  <c r="AD53" i="2"/>
  <c r="AD54" i="2"/>
  <c r="AC53" i="2"/>
  <c r="AC54" i="2"/>
  <c r="AB34" i="2"/>
  <c r="DS9" i="2"/>
  <c r="AB38" i="2"/>
  <c r="DS13" i="2"/>
  <c r="AB33" i="2"/>
  <c r="DS8" i="2"/>
  <c r="AB39" i="2"/>
  <c r="DS14" i="2"/>
  <c r="AB37" i="2"/>
  <c r="DS12" i="2"/>
  <c r="BK24" i="2"/>
  <c r="AB36" i="2"/>
  <c r="DS11" i="2"/>
  <c r="BK25" i="2"/>
  <c r="BG24" i="2"/>
  <c r="BD19" i="2"/>
  <c r="BI19" i="2"/>
  <c r="BI24" i="2" s="1"/>
  <c r="BE24" i="2"/>
  <c r="Y43" i="2"/>
  <c r="Y44" i="2"/>
  <c r="V44" i="2"/>
  <c r="AT19" i="2"/>
  <c r="AC29" i="2"/>
  <c r="AC28" i="2"/>
  <c r="AO28" i="2"/>
  <c r="AO29" i="2"/>
  <c r="V21" i="2"/>
  <c r="W27" i="2"/>
  <c r="J44" i="2"/>
  <c r="I44" i="2"/>
  <c r="F45" i="2"/>
  <c r="F50" i="2" s="1"/>
  <c r="B50" i="2"/>
  <c r="AH27" i="2"/>
  <c r="E45" i="2"/>
  <c r="E25" i="2"/>
  <c r="DL20" i="2"/>
  <c r="DL21" i="2"/>
  <c r="O41" i="2"/>
  <c r="BS14" i="2"/>
  <c r="AY23" i="2"/>
  <c r="BS8" i="2"/>
  <c r="BS13" i="2"/>
  <c r="BS9" i="2"/>
  <c r="CW21" i="2"/>
  <c r="AB42" i="2" l="1"/>
  <c r="BS15" i="2"/>
  <c r="DU14" i="2"/>
  <c r="BS17" i="2"/>
  <c r="U36" i="2"/>
  <c r="T35" i="2"/>
  <c r="S40" i="2"/>
  <c r="BP24" i="2"/>
  <c r="BP28" i="2" s="1"/>
  <c r="BS16" i="2"/>
  <c r="DU13" i="2"/>
  <c r="DU12" i="2"/>
  <c r="DU9" i="2"/>
  <c r="AB49" i="2"/>
  <c r="BP25" i="2"/>
  <c r="BP29" i="2" s="1"/>
  <c r="Q40" i="2"/>
  <c r="R40" i="2"/>
  <c r="T34" i="2"/>
  <c r="T36" i="2"/>
  <c r="DU10" i="2"/>
  <c r="T37" i="2"/>
  <c r="T33" i="2"/>
  <c r="U40" i="2"/>
  <c r="T38" i="2"/>
  <c r="DU8" i="2"/>
  <c r="T39" i="2"/>
  <c r="N33" i="2"/>
  <c r="V8" i="2"/>
  <c r="DT8" i="2"/>
  <c r="N35" i="2"/>
  <c r="V10" i="2"/>
  <c r="DT10" i="2"/>
  <c r="Z11" i="2"/>
  <c r="P36" i="2" s="1"/>
  <c r="L36" i="2"/>
  <c r="L40" i="2"/>
  <c r="Z15" i="2"/>
  <c r="P40" i="2" s="1"/>
  <c r="N34" i="2"/>
  <c r="V9" i="2"/>
  <c r="DT9" i="2"/>
  <c r="Z12" i="2"/>
  <c r="P37" i="2" s="1"/>
  <c r="L37" i="2"/>
  <c r="L38" i="2"/>
  <c r="Z13" i="2"/>
  <c r="P38" i="2" s="1"/>
  <c r="N39" i="2"/>
  <c r="V14" i="2"/>
  <c r="DT14" i="2"/>
  <c r="N43" i="2"/>
  <c r="V18" i="2"/>
  <c r="AB40" i="2"/>
  <c r="DS15" i="2"/>
  <c r="AB41" i="2"/>
  <c r="BK26" i="2"/>
  <c r="BK28" i="2"/>
  <c r="BK27" i="2"/>
  <c r="BK29" i="2"/>
  <c r="BS11" i="2"/>
  <c r="Z44" i="2"/>
  <c r="X44" i="2"/>
  <c r="AD28" i="2"/>
  <c r="AD29" i="2"/>
  <c r="CM20" i="2"/>
  <c r="AM28" i="2"/>
  <c r="AM29" i="2"/>
  <c r="O47" i="2"/>
  <c r="Y25" i="2"/>
  <c r="Y24" i="2"/>
  <c r="N47" i="2"/>
  <c r="V22" i="2"/>
  <c r="Z21" i="2"/>
  <c r="W28" i="2"/>
  <c r="W29" i="2"/>
  <c r="F21" i="2"/>
  <c r="F24" i="2" s="1"/>
  <c r="B24" i="2"/>
  <c r="B46" i="2"/>
  <c r="C24" i="2"/>
  <c r="C46" i="2"/>
  <c r="C49" i="2" s="1"/>
  <c r="E50" i="2"/>
  <c r="CW20" i="2"/>
  <c r="BS25" i="2" l="1"/>
  <c r="BO25" i="2"/>
  <c r="BO29" i="2" s="1"/>
  <c r="BP26" i="2"/>
  <c r="BP27" i="2"/>
  <c r="AB50" i="2"/>
  <c r="AB52" i="2" s="1"/>
  <c r="T40" i="2"/>
  <c r="Z18" i="2"/>
  <c r="P43" i="2" s="1"/>
  <c r="L43" i="2"/>
  <c r="Z9" i="2"/>
  <c r="P34" i="2" s="1"/>
  <c r="L34" i="2"/>
  <c r="N42" i="2"/>
  <c r="V17" i="2"/>
  <c r="X24" i="2"/>
  <c r="N41" i="2"/>
  <c r="V16" i="2"/>
  <c r="N44" i="2"/>
  <c r="V19" i="2"/>
  <c r="Z8" i="2"/>
  <c r="P33" i="2" s="1"/>
  <c r="L33" i="2"/>
  <c r="Z14" i="2"/>
  <c r="P39" i="2" s="1"/>
  <c r="L39" i="2"/>
  <c r="L35" i="2"/>
  <c r="Z10" i="2"/>
  <c r="P35" i="2" s="1"/>
  <c r="DR10" i="2"/>
  <c r="DV10" i="2" s="1"/>
  <c r="AB53" i="2"/>
  <c r="AA37" i="2"/>
  <c r="BJ24" i="2"/>
  <c r="BN12" i="2"/>
  <c r="DR12" i="2"/>
  <c r="DV12" i="2" s="1"/>
  <c r="AA34" i="2"/>
  <c r="BN9" i="2"/>
  <c r="AE34" i="2" s="1"/>
  <c r="DR9" i="2"/>
  <c r="DV9" i="2" s="1"/>
  <c r="AA39" i="2"/>
  <c r="BN14" i="2"/>
  <c r="AE39" i="2" s="1"/>
  <c r="DR14" i="2"/>
  <c r="DV14" i="2" s="1"/>
  <c r="AA41" i="2"/>
  <c r="BN16" i="2"/>
  <c r="AE41" i="2" s="1"/>
  <c r="BS12" i="2"/>
  <c r="BS24" i="2" s="1"/>
  <c r="BO24" i="2"/>
  <c r="AA42" i="2"/>
  <c r="BN17" i="2"/>
  <c r="AE42" i="2" s="1"/>
  <c r="AA40" i="2"/>
  <c r="DR15" i="2"/>
  <c r="DV15" i="2" s="1"/>
  <c r="BN15" i="2"/>
  <c r="AE40" i="2" s="1"/>
  <c r="AA33" i="2"/>
  <c r="BN8" i="2"/>
  <c r="AE33" i="2" s="1"/>
  <c r="DR8" i="2"/>
  <c r="DV8" i="2" s="1"/>
  <c r="AA36" i="2"/>
  <c r="BN11" i="2"/>
  <c r="DR11" i="2"/>
  <c r="DV11" i="2" s="1"/>
  <c r="BJ25" i="2"/>
  <c r="AA38" i="2"/>
  <c r="BN13" i="2"/>
  <c r="AE38" i="2" s="1"/>
  <c r="DR13" i="2"/>
  <c r="DV13" i="2" s="1"/>
  <c r="BI23" i="2"/>
  <c r="DB20" i="2"/>
  <c r="DG20" i="2"/>
  <c r="CM21" i="2"/>
  <c r="Y27" i="2"/>
  <c r="O50" i="2"/>
  <c r="Z22" i="2"/>
  <c r="P47" i="2" s="1"/>
  <c r="L47" i="2"/>
  <c r="Y26" i="2"/>
  <c r="N45" i="2"/>
  <c r="V20" i="2"/>
  <c r="X25" i="2"/>
  <c r="D24" i="2"/>
  <c r="D46" i="2"/>
  <c r="D49" i="2" s="1"/>
  <c r="B49" i="2"/>
  <c r="F46" i="2"/>
  <c r="F49" i="2" s="1"/>
  <c r="C52" i="2"/>
  <c r="C51" i="2"/>
  <c r="B26" i="2"/>
  <c r="B27" i="2"/>
  <c r="C27" i="2"/>
  <c r="C26" i="2"/>
  <c r="F26" i="2"/>
  <c r="F27" i="2"/>
  <c r="AG28" i="2"/>
  <c r="AG29" i="2"/>
  <c r="C48" i="2"/>
  <c r="C28" i="2"/>
  <c r="C29" i="2"/>
  <c r="AJ23" i="2"/>
  <c r="AF29" i="2"/>
  <c r="AF28" i="2"/>
  <c r="AB54" i="2" l="1"/>
  <c r="BO27" i="2"/>
  <c r="AB51" i="2"/>
  <c r="BS29" i="2"/>
  <c r="Z17" i="2"/>
  <c r="L42" i="2"/>
  <c r="Z16" i="2"/>
  <c r="P41" i="2" s="1"/>
  <c r="L41" i="2"/>
  <c r="Z19" i="2"/>
  <c r="P44" i="2" s="1"/>
  <c r="L44" i="2"/>
  <c r="V24" i="2"/>
  <c r="AE36" i="2"/>
  <c r="AE50" i="2" s="1"/>
  <c r="BN25" i="2"/>
  <c r="AA50" i="2"/>
  <c r="AE37" i="2"/>
  <c r="AE49" i="2" s="1"/>
  <c r="BN24" i="2"/>
  <c r="BJ29" i="2"/>
  <c r="BJ27" i="2"/>
  <c r="BO28" i="2"/>
  <c r="BO26" i="2"/>
  <c r="BJ26" i="2"/>
  <c r="BJ28" i="2"/>
  <c r="BS26" i="2"/>
  <c r="BS28" i="2"/>
  <c r="BS27" i="2"/>
  <c r="AA49" i="2"/>
  <c r="V23" i="2"/>
  <c r="X28" i="2"/>
  <c r="L45" i="2"/>
  <c r="V25" i="2"/>
  <c r="Z20" i="2"/>
  <c r="N50" i="2"/>
  <c r="X29" i="2"/>
  <c r="X27" i="2"/>
  <c r="X26" i="2"/>
  <c r="J42" i="2"/>
  <c r="P20" i="2"/>
  <c r="G45" i="2"/>
  <c r="B51" i="2"/>
  <c r="B52" i="2"/>
  <c r="D51" i="2"/>
  <c r="D52" i="2"/>
  <c r="F51" i="2"/>
  <c r="F52" i="2"/>
  <c r="D27" i="2"/>
  <c r="D26" i="2"/>
  <c r="AJ29" i="2"/>
  <c r="AJ28" i="2"/>
  <c r="C53" i="2"/>
  <c r="C54" i="2"/>
  <c r="AH29" i="2"/>
  <c r="AH28" i="2"/>
  <c r="D48" i="2"/>
  <c r="D28" i="2"/>
  <c r="D29" i="2"/>
  <c r="B48" i="2"/>
  <c r="F23" i="2"/>
  <c r="B28" i="2"/>
  <c r="B29" i="2"/>
  <c r="V28" i="2" l="1"/>
  <c r="P42" i="2"/>
  <c r="Z24" i="2"/>
  <c r="AE53" i="2"/>
  <c r="AE51" i="2"/>
  <c r="AA53" i="2"/>
  <c r="AA51" i="2"/>
  <c r="AA52" i="2"/>
  <c r="AA54" i="2"/>
  <c r="BN29" i="2"/>
  <c r="BN27" i="2"/>
  <c r="BN28" i="2"/>
  <c r="BN26" i="2"/>
  <c r="AE52" i="2"/>
  <c r="AE54" i="2"/>
  <c r="Y29" i="2"/>
  <c r="Y28" i="2"/>
  <c r="Z23" i="2"/>
  <c r="P45" i="2"/>
  <c r="Z25" i="2"/>
  <c r="V29" i="2"/>
  <c r="V27" i="2"/>
  <c r="V26" i="2"/>
  <c r="L50" i="2"/>
  <c r="I42" i="2"/>
  <c r="J45" i="2"/>
  <c r="E46" i="2"/>
  <c r="E49" i="2" s="1"/>
  <c r="E24" i="2"/>
  <c r="F28" i="2"/>
  <c r="F29" i="2"/>
  <c r="F48" i="2"/>
  <c r="B53" i="2"/>
  <c r="B54" i="2"/>
  <c r="D53" i="2"/>
  <c r="D54" i="2"/>
  <c r="R45" i="2"/>
  <c r="BA24" i="2" l="1"/>
  <c r="V45" i="2"/>
  <c r="V50" i="2" s="1"/>
  <c r="AP25" i="2"/>
  <c r="S45" i="2"/>
  <c r="Q45" i="2"/>
  <c r="CH20" i="2"/>
  <c r="U45" i="2" s="1"/>
  <c r="DR20" i="2"/>
  <c r="Z28" i="2"/>
  <c r="Z29" i="2"/>
  <c r="Z27" i="2"/>
  <c r="Z26" i="2"/>
  <c r="P50" i="2"/>
  <c r="E26" i="2"/>
  <c r="E27" i="2"/>
  <c r="E51" i="2"/>
  <c r="E52" i="2"/>
  <c r="F53" i="2"/>
  <c r="F54" i="2"/>
  <c r="E48" i="2"/>
  <c r="E28" i="2"/>
  <c r="E29" i="2"/>
  <c r="AT20" i="2" l="1"/>
  <c r="W46" i="2"/>
  <c r="W49" i="2" s="1"/>
  <c r="AQ24" i="2"/>
  <c r="BB24" i="2"/>
  <c r="Y46" i="2"/>
  <c r="Y49" i="2" s="1"/>
  <c r="AS24" i="2"/>
  <c r="V46" i="2"/>
  <c r="V49" i="2" s="1"/>
  <c r="V52" i="2" s="1"/>
  <c r="AT21" i="2"/>
  <c r="AP24" i="2"/>
  <c r="W45" i="2"/>
  <c r="W50" i="2" s="1"/>
  <c r="AQ25" i="2"/>
  <c r="X46" i="2"/>
  <c r="X49" i="2" s="1"/>
  <c r="AR24" i="2"/>
  <c r="BD21" i="2"/>
  <c r="BD24" i="2" s="1"/>
  <c r="AZ24" i="2"/>
  <c r="E53" i="2"/>
  <c r="E54" i="2"/>
  <c r="CM23" i="2"/>
  <c r="CH23" i="2"/>
  <c r="BC24" i="2"/>
  <c r="X45" i="2" l="1"/>
  <c r="AP28" i="2"/>
  <c r="W52" i="2"/>
  <c r="AP27" i="2"/>
  <c r="AP26" i="2"/>
  <c r="AQ26" i="2"/>
  <c r="Y45" i="2"/>
  <c r="Z46" i="2"/>
  <c r="Z49" i="2" s="1"/>
  <c r="AT24" i="2"/>
  <c r="W51" i="2"/>
  <c r="AQ27" i="2"/>
  <c r="V51" i="2"/>
  <c r="BD20" i="2"/>
  <c r="AT25" i="2"/>
  <c r="Z45" i="2"/>
  <c r="Z50" i="2" s="1"/>
  <c r="T45" i="2"/>
  <c r="DU20" i="2"/>
  <c r="CC23" i="2"/>
  <c r="CH21" i="2"/>
  <c r="DL23" i="2"/>
  <c r="Z52" i="2" l="1"/>
  <c r="Z51" i="2"/>
  <c r="AT27" i="2"/>
  <c r="V48" i="2"/>
  <c r="AP29" i="2"/>
  <c r="BD23" i="2"/>
  <c r="AT23" i="2"/>
  <c r="AT26" i="2"/>
  <c r="DB23" i="2"/>
  <c r="CW23" i="2"/>
  <c r="DQ23" i="2"/>
  <c r="CR21" i="2"/>
  <c r="Z48" i="2" l="1"/>
  <c r="AT29" i="2"/>
  <c r="AT28" i="2"/>
  <c r="X48" i="2"/>
  <c r="Y48" i="2"/>
  <c r="V54" i="2"/>
  <c r="V53" i="2"/>
  <c r="W48" i="2"/>
  <c r="AQ29" i="2"/>
  <c r="AQ28" i="2"/>
  <c r="CI25" i="2"/>
  <c r="CR23" i="2"/>
  <c r="BY25" i="2"/>
  <c r="CN24" i="2"/>
  <c r="CN25" i="2"/>
  <c r="BY24" i="2"/>
  <c r="CH18" i="2"/>
  <c r="CC18" i="2"/>
  <c r="CR18" i="2"/>
  <c r="CM18" i="2"/>
  <c r="CC19" i="2"/>
  <c r="CR19" i="2"/>
  <c r="CO25" i="2"/>
  <c r="CE25" i="2" l="1"/>
  <c r="W53" i="2"/>
  <c r="W54" i="2"/>
  <c r="Z54" i="2"/>
  <c r="Z53" i="2"/>
  <c r="CE24" i="2"/>
  <c r="CE28" i="2" s="1"/>
  <c r="CS24" i="2"/>
  <c r="DQ19" i="2"/>
  <c r="DB18" i="2"/>
  <c r="CW19" i="2"/>
  <c r="BY28" i="2"/>
  <c r="BY26" i="2"/>
  <c r="CX24" i="2"/>
  <c r="CX25" i="2"/>
  <c r="DL19" i="2"/>
  <c r="R44" i="2"/>
  <c r="DS19" i="2"/>
  <c r="CK24" i="2"/>
  <c r="Q42" i="2"/>
  <c r="CR16" i="2"/>
  <c r="CR25" i="2" s="1"/>
  <c r="BY29" i="2"/>
  <c r="BY27" i="2"/>
  <c r="CH17" i="2"/>
  <c r="DM24" i="2"/>
  <c r="DB19" i="2"/>
  <c r="CH16" i="2"/>
  <c r="CH25" i="2" s="1"/>
  <c r="CD25" i="2"/>
  <c r="CF24" i="2"/>
  <c r="R43" i="2"/>
  <c r="DS18" i="2"/>
  <c r="CI29" i="2"/>
  <c r="DR17" i="2"/>
  <c r="CN29" i="2"/>
  <c r="CN27" i="2"/>
  <c r="CN28" i="2"/>
  <c r="CN26" i="2"/>
  <c r="DG18" i="2"/>
  <c r="DG19" i="2"/>
  <c r="CP24" i="2"/>
  <c r="CZ24" i="2"/>
  <c r="DI24" i="2"/>
  <c r="CT24" i="2"/>
  <c r="DN24" i="2"/>
  <c r="CY24" i="2"/>
  <c r="DD25" i="2"/>
  <c r="DG17" i="2"/>
  <c r="DN25" i="2"/>
  <c r="CY25" i="2"/>
  <c r="CT25" i="2"/>
  <c r="DI25" i="2"/>
  <c r="CD29" i="2" l="1"/>
  <c r="CE26" i="2"/>
  <c r="CE29" i="2"/>
  <c r="CE27" i="2"/>
  <c r="DC25" i="2"/>
  <c r="CK28" i="2"/>
  <c r="CY29" i="2"/>
  <c r="CY27" i="2"/>
  <c r="DN28" i="2"/>
  <c r="DN26" i="2"/>
  <c r="DJ25" i="2"/>
  <c r="CF25" i="2"/>
  <c r="CF26" i="2" s="1"/>
  <c r="DM28" i="2"/>
  <c r="CU24" i="2"/>
  <c r="DI26" i="2"/>
  <c r="DI28" i="2"/>
  <c r="CW16" i="2"/>
  <c r="DL18" i="2"/>
  <c r="CS28" i="2"/>
  <c r="Q41" i="2"/>
  <c r="DG16" i="2"/>
  <c r="DG25" i="2" s="1"/>
  <c r="DQ17" i="2"/>
  <c r="DQ24" i="2" s="1"/>
  <c r="CX29" i="2"/>
  <c r="CX27" i="2"/>
  <c r="DQ16" i="2"/>
  <c r="CW17" i="2"/>
  <c r="CW24" i="2" s="1"/>
  <c r="DS17" i="2"/>
  <c r="DV17" i="2" s="1"/>
  <c r="CJ24" i="2"/>
  <c r="CM17" i="2"/>
  <c r="DB16" i="2"/>
  <c r="DB25" i="2" s="1"/>
  <c r="DO25" i="2"/>
  <c r="CT29" i="2"/>
  <c r="CT27" i="2"/>
  <c r="CZ25" i="2"/>
  <c r="CZ26" i="2" s="1"/>
  <c r="DO24" i="2"/>
  <c r="CT28" i="2"/>
  <c r="CT26" i="2"/>
  <c r="DE25" i="2"/>
  <c r="CQ25" i="2"/>
  <c r="S44" i="2"/>
  <c r="DL16" i="2"/>
  <c r="DB17" i="2"/>
  <c r="DB24" i="2" s="1"/>
  <c r="CP25" i="2"/>
  <c r="CK25" i="2"/>
  <c r="CK26" i="2" s="1"/>
  <c r="DR16" i="2"/>
  <c r="R41" i="2"/>
  <c r="R50" i="2" s="1"/>
  <c r="DS16" i="2"/>
  <c r="BZ25" i="2"/>
  <c r="CC16" i="2"/>
  <c r="CA25" i="2"/>
  <c r="CU25" i="2"/>
  <c r="DI27" i="2"/>
  <c r="DI29" i="2"/>
  <c r="DN29" i="2"/>
  <c r="DN27" i="2"/>
  <c r="CY28" i="2"/>
  <c r="CY26" i="2"/>
  <c r="DJ24" i="2"/>
  <c r="CP28" i="2"/>
  <c r="CJ25" i="2"/>
  <c r="CM16" i="2"/>
  <c r="CM25" i="2" s="1"/>
  <c r="BZ24" i="2"/>
  <c r="CC17" i="2"/>
  <c r="CC24" i="2" s="1"/>
  <c r="CM19" i="2"/>
  <c r="CI24" i="2"/>
  <c r="CH19" i="2"/>
  <c r="DR19" i="2"/>
  <c r="DV19" i="2" s="1"/>
  <c r="Q44" i="2"/>
  <c r="CD24" i="2"/>
  <c r="CX26" i="2"/>
  <c r="CX28" i="2"/>
  <c r="DL17" i="2"/>
  <c r="DL24" i="2" s="1"/>
  <c r="CQ24" i="2"/>
  <c r="DA24" i="2"/>
  <c r="DA25" i="2"/>
  <c r="CV24" i="2"/>
  <c r="R42" i="2" l="1"/>
  <c r="CL24" i="2"/>
  <c r="DH29" i="2"/>
  <c r="DL25" i="2"/>
  <c r="DL26" i="2" s="1"/>
  <c r="DH28" i="2"/>
  <c r="T44" i="2"/>
  <c r="S41" i="2"/>
  <c r="DA29" i="2"/>
  <c r="DT18" i="2"/>
  <c r="DT16" i="2"/>
  <c r="S43" i="2"/>
  <c r="DU19" i="2"/>
  <c r="CZ28" i="2"/>
  <c r="DT19" i="2"/>
  <c r="CQ28" i="2"/>
  <c r="CQ26" i="2"/>
  <c r="CB25" i="2"/>
  <c r="CH29" i="2"/>
  <c r="U44" i="2"/>
  <c r="CA29" i="2"/>
  <c r="DV16" i="2"/>
  <c r="CP26" i="2"/>
  <c r="CP27" i="2"/>
  <c r="CP29" i="2"/>
  <c r="CG24" i="2"/>
  <c r="DO29" i="2"/>
  <c r="DO27" i="2"/>
  <c r="DB29" i="2"/>
  <c r="DB27" i="2"/>
  <c r="DA28" i="2"/>
  <c r="CD27" i="2"/>
  <c r="CD26" i="2"/>
  <c r="CD28" i="2"/>
  <c r="CC28" i="2"/>
  <c r="CM29" i="2"/>
  <c r="DJ28" i="2"/>
  <c r="DJ26" i="2"/>
  <c r="CU29" i="2"/>
  <c r="CU27" i="2"/>
  <c r="DB28" i="2"/>
  <c r="DB26" i="2"/>
  <c r="DO28" i="2"/>
  <c r="DO26" i="2"/>
  <c r="CM24" i="2"/>
  <c r="CW18" i="2"/>
  <c r="CW25" i="2" s="1"/>
  <c r="DR18" i="2"/>
  <c r="DV18" i="2" s="1"/>
  <c r="Q43" i="2"/>
  <c r="Q50" i="2" s="1"/>
  <c r="CS25" i="2"/>
  <c r="CU26" i="2"/>
  <c r="CU28" i="2"/>
  <c r="DQ18" i="2"/>
  <c r="DQ28" i="2" s="1"/>
  <c r="DM25" i="2"/>
  <c r="DJ27" i="2"/>
  <c r="DJ29" i="2"/>
  <c r="T42" i="2"/>
  <c r="DL28" i="2"/>
  <c r="CJ29" i="2"/>
  <c r="CJ27" i="2"/>
  <c r="CQ27" i="2"/>
  <c r="CQ29" i="2"/>
  <c r="CC25" i="2"/>
  <c r="U41" i="2"/>
  <c r="CJ26" i="2"/>
  <c r="CJ28" i="2"/>
  <c r="CF28" i="2"/>
  <c r="CG25" i="2"/>
  <c r="CL25" i="2"/>
  <c r="CB24" i="2"/>
  <c r="CI26" i="2"/>
  <c r="CI28" i="2"/>
  <c r="CI27" i="2"/>
  <c r="BZ28" i="2"/>
  <c r="BZ26" i="2"/>
  <c r="S42" i="2"/>
  <c r="CA24" i="2"/>
  <c r="CA27" i="2" s="1"/>
  <c r="DT17" i="2"/>
  <c r="BZ27" i="2"/>
  <c r="BZ29" i="2"/>
  <c r="CK29" i="2"/>
  <c r="CK27" i="2"/>
  <c r="CH24" i="2"/>
  <c r="CZ29" i="2"/>
  <c r="CZ27" i="2"/>
  <c r="CO24" i="2"/>
  <c r="CR17" i="2"/>
  <c r="CO29" i="2"/>
  <c r="CF29" i="2"/>
  <c r="CF27" i="2"/>
  <c r="T43" i="2" l="1"/>
  <c r="CW28" i="2"/>
  <c r="S50" i="2"/>
  <c r="DL27" i="2"/>
  <c r="DL29" i="2"/>
  <c r="DU17" i="2"/>
  <c r="DQ25" i="2"/>
  <c r="DQ26" i="2" s="1"/>
  <c r="U42" i="2"/>
  <c r="CR24" i="2"/>
  <c r="CR29" i="2"/>
  <c r="CV28" i="2"/>
  <c r="DM29" i="2"/>
  <c r="DM27" i="2"/>
  <c r="DM26" i="2"/>
  <c r="CS27" i="2"/>
  <c r="CS29" i="2"/>
  <c r="CS26" i="2"/>
  <c r="CM27" i="2"/>
  <c r="CM28" i="2"/>
  <c r="CM26" i="2"/>
  <c r="CL28" i="2"/>
  <c r="CG28" i="2"/>
  <c r="CB29" i="2"/>
  <c r="CB27" i="2"/>
  <c r="CO28" i="2"/>
  <c r="CO26" i="2"/>
  <c r="CO27" i="2"/>
  <c r="CH27" i="2"/>
  <c r="CH26" i="2"/>
  <c r="CH28" i="2"/>
  <c r="CB28" i="2"/>
  <c r="CB26" i="2"/>
  <c r="CG26" i="2"/>
  <c r="CG27" i="2"/>
  <c r="CG29" i="2"/>
  <c r="CC27" i="2"/>
  <c r="CC29" i="2"/>
  <c r="CC26" i="2"/>
  <c r="DU16" i="2"/>
  <c r="DF25" i="2"/>
  <c r="DU18" i="2"/>
  <c r="T41" i="2"/>
  <c r="T50" i="2" s="1"/>
  <c r="CA28" i="2"/>
  <c r="CA26" i="2"/>
  <c r="CL27" i="2"/>
  <c r="CL29" i="2"/>
  <c r="CV25" i="2"/>
  <c r="CW26" i="2"/>
  <c r="CW27" i="2"/>
  <c r="CW29" i="2"/>
  <c r="U43" i="2"/>
  <c r="U50" i="2" s="1"/>
  <c r="CL26" i="2"/>
  <c r="DQ27" i="2" l="1"/>
  <c r="DQ29" i="2"/>
  <c r="CV27" i="2"/>
  <c r="CV29" i="2"/>
  <c r="CV26" i="2"/>
  <c r="CR26" i="2"/>
  <c r="CR28" i="2"/>
  <c r="CR27" i="2"/>
  <c r="AY11" i="2" l="1"/>
  <c r="Y36" i="2"/>
  <c r="DU11" i="2"/>
  <c r="Q46" i="2"/>
  <c r="DC24" i="2"/>
  <c r="Q48" i="2" l="1"/>
  <c r="Q54" i="2" s="1"/>
  <c r="DC29" i="2"/>
  <c r="DC26" i="2"/>
  <c r="DC28" i="2"/>
  <c r="DC27" i="2"/>
  <c r="Q49" i="2"/>
  <c r="Q51" i="2" l="1"/>
  <c r="Q53" i="2"/>
  <c r="Q52" i="2"/>
  <c r="BE25" i="2" l="1"/>
  <c r="BE28" i="2"/>
  <c r="AV29" i="2"/>
  <c r="AV28" i="2"/>
  <c r="Y40" i="2" l="1"/>
  <c r="BB25" i="2"/>
  <c r="BB28" i="2"/>
  <c r="BE26" i="2"/>
  <c r="BE27" i="2"/>
  <c r="BE29" i="2"/>
  <c r="DU15" i="2"/>
  <c r="AS25" i="2"/>
  <c r="AS28" i="2"/>
  <c r="BF25" i="2"/>
  <c r="BF28" i="2"/>
  <c r="BA25" i="2"/>
  <c r="BA28" i="2"/>
  <c r="BI15" i="2"/>
  <c r="BD15" i="2"/>
  <c r="AZ25" i="2"/>
  <c r="AZ28" i="2"/>
  <c r="AY15" i="2"/>
  <c r="AU25" i="2"/>
  <c r="AU28" i="2"/>
  <c r="X40" i="2" l="1"/>
  <c r="DT15" i="2"/>
  <c r="AR25" i="2"/>
  <c r="AR28" i="2"/>
  <c r="AX25" i="2"/>
  <c r="AX28" i="2"/>
  <c r="AZ27" i="2"/>
  <c r="AZ26" i="2"/>
  <c r="AZ29" i="2"/>
  <c r="BA26" i="2"/>
  <c r="BA27" i="2"/>
  <c r="BA29" i="2"/>
  <c r="AS26" i="2"/>
  <c r="AS27" i="2"/>
  <c r="AS29" i="2"/>
  <c r="BG25" i="2"/>
  <c r="BG28" i="2"/>
  <c r="AU26" i="2"/>
  <c r="AU27" i="2"/>
  <c r="AU29" i="2"/>
  <c r="BD25" i="2"/>
  <c r="BD28" i="2"/>
  <c r="AY25" i="2"/>
  <c r="AY28" i="2"/>
  <c r="BI25" i="2"/>
  <c r="BI28" i="2"/>
  <c r="BF29" i="2"/>
  <c r="BF26" i="2"/>
  <c r="BF27" i="2"/>
  <c r="Y50" i="2"/>
  <c r="Y53" i="2"/>
  <c r="BB26" i="2"/>
  <c r="BB27" i="2"/>
  <c r="BB29" i="2"/>
  <c r="Y51" i="2" l="1"/>
  <c r="Y52" i="2"/>
  <c r="Y54" i="2"/>
  <c r="BG27" i="2"/>
  <c r="BG26" i="2"/>
  <c r="BG29" i="2"/>
  <c r="BI27" i="2"/>
  <c r="BI26" i="2"/>
  <c r="BI29" i="2"/>
  <c r="BD26" i="2"/>
  <c r="BD27" i="2"/>
  <c r="BD29" i="2"/>
  <c r="BC25" i="2"/>
  <c r="BC28" i="2"/>
  <c r="AR26" i="2"/>
  <c r="AR27" i="2"/>
  <c r="AR29" i="2"/>
  <c r="AY27" i="2"/>
  <c r="AY26" i="2"/>
  <c r="AY29" i="2"/>
  <c r="AX27" i="2"/>
  <c r="AX26" i="2"/>
  <c r="AX29" i="2"/>
  <c r="X50" i="2"/>
  <c r="X53" i="2"/>
  <c r="X51" i="2" l="1"/>
  <c r="X52" i="2"/>
  <c r="X54" i="2"/>
  <c r="BC26" i="2"/>
  <c r="BC27" i="2"/>
  <c r="BC29" i="2"/>
  <c r="L25" i="2" l="1"/>
  <c r="G25" i="2"/>
  <c r="M25" i="2"/>
  <c r="M24" i="2" l="1"/>
  <c r="M26" i="2" s="1"/>
  <c r="DR22" i="2"/>
  <c r="G47" i="2"/>
  <c r="G50" i="2" s="1"/>
  <c r="H47" i="2"/>
  <c r="DS22" i="2"/>
  <c r="K22" i="2"/>
  <c r="P22" i="2"/>
  <c r="P25" i="2" s="1"/>
  <c r="DR25" i="2"/>
  <c r="N24" i="2"/>
  <c r="N25" i="2"/>
  <c r="M27" i="2" l="1"/>
  <c r="DV22" i="2"/>
  <c r="N27" i="2"/>
  <c r="K47" i="2"/>
  <c r="N26" i="2"/>
  <c r="P21" i="2" l="1"/>
  <c r="L24" i="2"/>
  <c r="M28" i="2"/>
  <c r="M29" i="2"/>
  <c r="O24" i="2"/>
  <c r="O25" i="2"/>
  <c r="O26" i="2" l="1"/>
  <c r="O28" i="2"/>
  <c r="L26" i="2"/>
  <c r="L27" i="2"/>
  <c r="P24" i="2"/>
  <c r="O29" i="2"/>
  <c r="O27" i="2"/>
  <c r="N28" i="2"/>
  <c r="N29" i="2"/>
  <c r="I47" i="2" l="1"/>
  <c r="DT22" i="2"/>
  <c r="P26" i="2"/>
  <c r="P27" i="2"/>
  <c r="J47" i="2"/>
  <c r="DU22" i="2"/>
  <c r="J25" i="2"/>
  <c r="P23" i="2"/>
  <c r="P29" i="2" s="1"/>
  <c r="L29" i="2"/>
  <c r="L28" i="2"/>
  <c r="P28" i="2" l="1"/>
  <c r="J50" i="2"/>
  <c r="S48" i="2" l="1"/>
  <c r="R46" i="2"/>
  <c r="DD24" i="2"/>
  <c r="DG21" i="2"/>
  <c r="DD29" i="2"/>
  <c r="R49" i="2" l="1"/>
  <c r="T48" i="2"/>
  <c r="U46" i="2"/>
  <c r="U49" i="2" s="1"/>
  <c r="DG24" i="2"/>
  <c r="R48" i="2"/>
  <c r="R54" i="2" s="1"/>
  <c r="DG23" i="2"/>
  <c r="U48" i="2" s="1"/>
  <c r="DD28" i="2"/>
  <c r="DD26" i="2"/>
  <c r="DD27" i="2"/>
  <c r="U54" i="2" l="1"/>
  <c r="DG29" i="2"/>
  <c r="U51" i="2"/>
  <c r="U53" i="2"/>
  <c r="U52" i="2"/>
  <c r="R53" i="2"/>
  <c r="R51" i="2"/>
  <c r="R52" i="2"/>
  <c r="DG28" i="2"/>
  <c r="DG26" i="2"/>
  <c r="DG27" i="2"/>
  <c r="S46" i="2" l="1"/>
  <c r="DE24" i="2"/>
  <c r="DE29" i="2"/>
  <c r="DE28" i="2" l="1"/>
  <c r="DE26" i="2"/>
  <c r="DE27" i="2"/>
  <c r="T46" i="2"/>
  <c r="DF24" i="2"/>
  <c r="DF29" i="2"/>
  <c r="S49" i="2"/>
  <c r="S54" i="2"/>
  <c r="DF28" i="2" l="1"/>
  <c r="DF26" i="2"/>
  <c r="DF27" i="2"/>
  <c r="S53" i="2"/>
  <c r="S51" i="2"/>
  <c r="S52" i="2"/>
  <c r="T49" i="2"/>
  <c r="T54" i="2"/>
  <c r="T51" i="2" l="1"/>
  <c r="T53" i="2"/>
  <c r="T52" i="2"/>
  <c r="R24" i="2" l="1"/>
  <c r="M46" i="2"/>
  <c r="U21" i="2"/>
  <c r="Q24" i="2"/>
  <c r="L46" i="2"/>
  <c r="Q29" i="2"/>
  <c r="L49" i="2" l="1"/>
  <c r="Q28" i="2"/>
  <c r="Q30" i="2" s="1"/>
  <c r="Q27" i="2"/>
  <c r="Q26" i="2"/>
  <c r="M49" i="2"/>
  <c r="L48" i="2"/>
  <c r="L54" i="2" s="1"/>
  <c r="S24" i="2"/>
  <c r="N46" i="2"/>
  <c r="U24" i="2"/>
  <c r="P46" i="2"/>
  <c r="R27" i="2"/>
  <c r="R26" i="2"/>
  <c r="U27" i="2" l="1"/>
  <c r="U26" i="2"/>
  <c r="M51" i="2"/>
  <c r="M52" i="2"/>
  <c r="P49" i="2"/>
  <c r="N49" i="2"/>
  <c r="S27" i="2"/>
  <c r="S26" i="2"/>
  <c r="L52" i="2"/>
  <c r="L53" i="2"/>
  <c r="L51" i="2"/>
  <c r="M48" i="2" l="1"/>
  <c r="R29" i="2"/>
  <c r="R28" i="2"/>
  <c r="R30" i="2" s="1"/>
  <c r="U23" i="2"/>
  <c r="P52" i="2"/>
  <c r="P51" i="2"/>
  <c r="O46" i="2"/>
  <c r="T24" i="2"/>
  <c r="N52" i="2"/>
  <c r="N51" i="2"/>
  <c r="K20" i="2" l="1"/>
  <c r="H45" i="2"/>
  <c r="H50" i="2" s="1"/>
  <c r="DS20" i="2"/>
  <c r="H25" i="2"/>
  <c r="T28" i="2"/>
  <c r="T26" i="2"/>
  <c r="T27" i="2"/>
  <c r="N48" i="2"/>
  <c r="S29" i="2"/>
  <c r="S28" i="2"/>
  <c r="O49" i="2"/>
  <c r="P48" i="2"/>
  <c r="U29" i="2"/>
  <c r="U28" i="2"/>
  <c r="M54" i="2"/>
  <c r="M53" i="2"/>
  <c r="I45" i="2" l="1"/>
  <c r="I50" i="2" s="1"/>
  <c r="DT20" i="2"/>
  <c r="DT25" i="2" s="1"/>
  <c r="I25" i="2"/>
  <c r="DV20" i="2"/>
  <c r="DV25" i="2" s="1"/>
  <c r="DS25" i="2"/>
  <c r="K45" i="2"/>
  <c r="K50" i="2" s="1"/>
  <c r="K25" i="2"/>
  <c r="O52" i="2"/>
  <c r="O51" i="2"/>
  <c r="N54" i="2"/>
  <c r="N53" i="2"/>
  <c r="O48" i="2"/>
  <c r="O54" i="2" s="1"/>
  <c r="T29" i="2"/>
  <c r="P53" i="2"/>
  <c r="P54" i="2"/>
  <c r="O53" i="2" l="1"/>
  <c r="G46" i="2" l="1"/>
  <c r="G49" i="2" s="1"/>
  <c r="G24" i="2"/>
  <c r="DR21" i="2"/>
  <c r="G51" i="2" l="1"/>
  <c r="G52" i="2"/>
  <c r="G26" i="2"/>
  <c r="G27" i="2"/>
  <c r="DR24" i="2"/>
  <c r="DR26" i="2" l="1"/>
  <c r="DR27" i="2"/>
  <c r="H24" i="2"/>
  <c r="H46" i="2"/>
  <c r="DS21" i="2"/>
  <c r="K21" i="2"/>
  <c r="DS24" i="2" l="1"/>
  <c r="DV21" i="2"/>
  <c r="H49" i="2"/>
  <c r="H48" i="2"/>
  <c r="H54" i="2" s="1"/>
  <c r="DS23" i="2"/>
  <c r="DS29" i="2" s="1"/>
  <c r="K24" i="2"/>
  <c r="K46" i="2"/>
  <c r="K49" i="2" s="1"/>
  <c r="H26" i="2"/>
  <c r="H28" i="2"/>
  <c r="H27" i="2"/>
  <c r="G48" i="2"/>
  <c r="K23" i="2"/>
  <c r="DR23" i="2"/>
  <c r="G29" i="2"/>
  <c r="G28" i="2"/>
  <c r="H29" i="2"/>
  <c r="J48" i="2" l="1"/>
  <c r="DU23" i="2"/>
  <c r="K29" i="2"/>
  <c r="K48" i="2"/>
  <c r="K54" i="2" s="1"/>
  <c r="J46" i="2"/>
  <c r="J24" i="2"/>
  <c r="J29" i="2"/>
  <c r="DU21" i="2"/>
  <c r="G54" i="2"/>
  <c r="G53" i="2"/>
  <c r="K51" i="2"/>
  <c r="K53" i="2"/>
  <c r="K52" i="2"/>
  <c r="DS26" i="2"/>
  <c r="DS28" i="2"/>
  <c r="DS27" i="2"/>
  <c r="K26" i="2"/>
  <c r="K28" i="2"/>
  <c r="K27" i="2"/>
  <c r="H51" i="2"/>
  <c r="H53" i="2"/>
  <c r="H52" i="2"/>
  <c r="I48" i="2"/>
  <c r="DT23" i="2"/>
  <c r="DV23" i="2"/>
  <c r="DR29" i="2"/>
  <c r="DR28" i="2"/>
  <c r="DV24" i="2"/>
  <c r="DV29" i="2"/>
  <c r="I46" i="2" l="1"/>
  <c r="I24" i="2"/>
  <c r="DT21" i="2"/>
  <c r="I29" i="2"/>
  <c r="DV26" i="2"/>
  <c r="DV28" i="2"/>
  <c r="DV27" i="2"/>
  <c r="DU29" i="2"/>
  <c r="DU28" i="2"/>
  <c r="J27" i="2"/>
  <c r="J28" i="2"/>
  <c r="J26" i="2"/>
  <c r="J49" i="2"/>
  <c r="J54" i="2"/>
  <c r="DT24" i="2" l="1"/>
  <c r="DT29" i="2"/>
  <c r="I26" i="2"/>
  <c r="I28" i="2"/>
  <c r="I27" i="2"/>
  <c r="J53" i="2"/>
  <c r="J52" i="2"/>
  <c r="J51" i="2"/>
  <c r="I49" i="2"/>
  <c r="I54" i="2"/>
  <c r="I51" i="2" l="1"/>
  <c r="I53" i="2"/>
  <c r="I52" i="2"/>
  <c r="DT26" i="2"/>
  <c r="DT28" i="2"/>
  <c r="DT2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AHB</author>
  </authors>
  <commentList>
    <comment ref="AP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AHB:</t>
        </r>
        <r>
          <rPr>
            <sz val="9"/>
            <color indexed="81"/>
            <rFont val="Tahoma"/>
            <family val="2"/>
          </rPr>
          <t xml:space="preserve">
includes yearlings
</t>
        </r>
      </text>
    </comment>
    <comment ref="AT2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AHB:</t>
        </r>
        <r>
          <rPr>
            <sz val="9"/>
            <color indexed="81"/>
            <rFont val="Tahoma"/>
            <family val="2"/>
          </rPr>
          <t xml:space="preserve">
Hoodsport NT net</t>
        </r>
      </text>
    </comment>
    <comment ref="A4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AHB:</t>
        </r>
        <r>
          <rPr>
            <sz val="9"/>
            <color indexed="81"/>
            <rFont val="Tahoma"/>
            <family val="2"/>
          </rPr>
          <t xml:space="preserve">
includes Hoodsport NT net</t>
        </r>
      </text>
    </comment>
  </commentList>
</comments>
</file>

<file path=xl/sharedStrings.xml><?xml version="1.0" encoding="utf-8"?>
<sst xmlns="http://schemas.openxmlformats.org/spreadsheetml/2006/main" count="236" uniqueCount="62">
  <si>
    <t>South of Falcon</t>
  </si>
  <si>
    <t>Total</t>
  </si>
  <si>
    <t>Nisqually</t>
  </si>
  <si>
    <t>White Springs</t>
  </si>
  <si>
    <t>Stillaguamish</t>
  </si>
  <si>
    <t>Snohomish</t>
  </si>
  <si>
    <t>Green</t>
  </si>
  <si>
    <t>Puyallup</t>
  </si>
  <si>
    <t>Hoko</t>
  </si>
  <si>
    <t>Elwha</t>
  </si>
  <si>
    <t>Skokomish</t>
  </si>
  <si>
    <t>Tulalip</t>
  </si>
  <si>
    <t>Hat</t>
  </si>
  <si>
    <t>Alaska</t>
  </si>
  <si>
    <t>Canada</t>
  </si>
  <si>
    <t>Ocean Troll Treaty</t>
  </si>
  <si>
    <t>Ocean Troll NT</t>
  </si>
  <si>
    <t>Ocean Sport</t>
  </si>
  <si>
    <t>PS Treaty Troll</t>
  </si>
  <si>
    <t>PS Sport</t>
  </si>
  <si>
    <t>Preterm or Out of Region Net NT</t>
  </si>
  <si>
    <t>Preterm or Out of Region Net Treaty</t>
  </si>
  <si>
    <t>FW Sport</t>
  </si>
  <si>
    <t>FW Net</t>
  </si>
  <si>
    <t>Test</t>
  </si>
  <si>
    <t>M</t>
  </si>
  <si>
    <t>UM</t>
  </si>
  <si>
    <t>Nat</t>
  </si>
  <si>
    <t>Escapement</t>
  </si>
  <si>
    <t>Nooksack Early</t>
  </si>
  <si>
    <t>Terminal Net NT</t>
  </si>
  <si>
    <t>Terminal Net Treaty</t>
  </si>
  <si>
    <t>Skagit Spring</t>
  </si>
  <si>
    <t>Skagit SF</t>
  </si>
  <si>
    <t>Carr</t>
  </si>
  <si>
    <t>Deschutes</t>
  </si>
  <si>
    <t>Tot</t>
  </si>
  <si>
    <t>Treaty (AEQ Mort)</t>
  </si>
  <si>
    <t>NonTreaty (AEQ Mort)</t>
  </si>
  <si>
    <t>Nooksack SF</t>
  </si>
  <si>
    <t>Hood Canal</t>
  </si>
  <si>
    <t>Dungeness</t>
  </si>
  <si>
    <t>Misc Area 10</t>
  </si>
  <si>
    <t>Lake Washington</t>
  </si>
  <si>
    <t>Chambers</t>
  </si>
  <si>
    <t>McAllister</t>
  </si>
  <si>
    <t>Accounting Summary (AEQ Mortalities and Escapement)</t>
  </si>
  <si>
    <t xml:space="preserve">Treaty % </t>
  </si>
  <si>
    <t xml:space="preserve">NonTreaty % </t>
  </si>
  <si>
    <t>Mid-HC Nat</t>
  </si>
  <si>
    <t>Hoodsport Hatchery</t>
  </si>
  <si>
    <t>TAMM:</t>
  </si>
  <si>
    <t>Open Model Run and conduct a search and replace on the new filename</t>
  </si>
  <si>
    <t>Treaty SUS ER</t>
  </si>
  <si>
    <t>NonTreaty SUS ER</t>
  </si>
  <si>
    <t>[Chin2319.xlsx] Option 2</t>
  </si>
  <si>
    <t>Skagit</t>
  </si>
  <si>
    <t>Stilly/Sno</t>
  </si>
  <si>
    <t>SPS</t>
  </si>
  <si>
    <t>HC</t>
  </si>
  <si>
    <t>JDF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</si>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</sst>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_);\(#,##0.0\)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206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rgb="FFFF0000"/>
      <name val="Calibri"/>
      <family val="2"/>
      <scheme val="minor"/>
    </font>
    <font>
      <sz val="14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46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0" fillId="3" borderId="0" xfId="0" applyFill="1"/>
    <xf numFmtId="0" fontId="0" fillId="0" borderId="0" xfId="0" applyFont="1" applyAlignment="1">
      <alignment horizontal="center"/>
    </xf>
    <xf numFmtId="37" fontId="0" fillId="0" borderId="0" xfId="0" applyNumberFormat="1" applyFont="1" applyAlignment="1">
      <alignment horizontal="center"/>
    </xf>
    <xf numFmtId="37" fontId="0" fillId="4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1" xfId="0" applyBorder="1"/>
    <xf numFmtId="37" fontId="0" fillId="0" borderId="1" xfId="0" applyNumberFormat="1" applyFont="1" applyBorder="1" applyAlignment="1">
      <alignment horizontal="center"/>
    </xf>
    <xf numFmtId="37" fontId="0" fillId="4" borderId="1" xfId="0" applyNumberForma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2" xfId="0" applyBorder="1"/>
    <xf numFmtId="1" fontId="0" fillId="0" borderId="2" xfId="0" applyNumberFormat="1" applyBorder="1" applyAlignment="1">
      <alignment horizontal="center"/>
    </xf>
    <xf numFmtId="1" fontId="0" fillId="5" borderId="0" xfId="0" applyNumberFormat="1" applyFill="1" applyAlignment="1">
      <alignment horizontal="center"/>
    </xf>
    <xf numFmtId="1" fontId="0" fillId="5" borderId="2" xfId="0" applyNumberFormat="1" applyFill="1" applyBorder="1" applyAlignment="1">
      <alignment horizontal="center"/>
    </xf>
    <xf numFmtId="37" fontId="0" fillId="2" borderId="0" xfId="0" applyNumberFormat="1" applyFont="1" applyFill="1" applyAlignment="1">
      <alignment horizontal="center"/>
    </xf>
    <xf numFmtId="37" fontId="0" fillId="4" borderId="0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0" fontId="2" fillId="4" borderId="0" xfId="0" applyFont="1" applyFill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0" fillId="0" borderId="2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64" fontId="2" fillId="6" borderId="0" xfId="1" applyNumberFormat="1" applyFont="1" applyFill="1" applyAlignment="1">
      <alignment horizontal="center"/>
    </xf>
    <xf numFmtId="0" fontId="0" fillId="2" borderId="0" xfId="0" applyFill="1"/>
    <xf numFmtId="10" fontId="0" fillId="2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37" fontId="0" fillId="2" borderId="0" xfId="0" applyNumberFormat="1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37" fontId="0" fillId="6" borderId="0" xfId="0" applyNumberFormat="1" applyFill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Normal" xfId="0" builtinId="0"/>
    <cellStyle name="Normal 11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erbdaa/Downloads/Chin_2020/Chin3120/Chin3120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elcome"/>
      <sheetName val="1"/>
      <sheetName val="ER_ESC_Overview_New"/>
      <sheetName val="RMP_Mgmt_Criteria"/>
      <sheetName val="ER_ESC_Overview(ifanyMSF)"/>
      <sheetName val="SimpleHandout"/>
      <sheetName val="LimitingStkComplete mod"/>
      <sheetName val="LimitingStkComplete"/>
      <sheetName val="SPS Abundance Iterations"/>
      <sheetName val="Input Page"/>
      <sheetName val="TAMI"/>
      <sheetName val="TAMX"/>
      <sheetName val="NS"/>
      <sheetName val="NSUnmrkd"/>
      <sheetName val="NSmrkd"/>
      <sheetName val="NSmrkd (2)"/>
      <sheetName val="2A_CU&amp;M"/>
      <sheetName val="2A_Cmrkd"/>
      <sheetName val="2A_CUnmrkd"/>
      <sheetName val="2A_CU&amp;M_H+N"/>
      <sheetName val="2A_CU&amp;M_Hatchery"/>
      <sheetName val="2A_CU&amp;M_N"/>
      <sheetName val="2D_F"/>
      <sheetName val="2D_Fmrkd"/>
      <sheetName val="2D_FUnmrkd"/>
      <sheetName val="3"/>
      <sheetName val="5"/>
      <sheetName val="5_U&amp;M"/>
      <sheetName val="5Unmrkd"/>
      <sheetName val="6"/>
      <sheetName val="6_U&amp;M"/>
      <sheetName val="6_Nats"/>
      <sheetName val="6Unmrkd"/>
      <sheetName val="8"/>
      <sheetName val="10"/>
      <sheetName val="Sk"/>
      <sheetName val="Skmrkd"/>
      <sheetName val="SkUnmrkd"/>
      <sheetName val="StSn"/>
      <sheetName val="StSnmrkd"/>
      <sheetName val="StSnUnmrkd"/>
      <sheetName val="HdC"/>
      <sheetName val="HdCmrkd"/>
      <sheetName val="HdCUnmrkd"/>
      <sheetName val="SPS"/>
      <sheetName val="SPSmrkd"/>
      <sheetName val="SPSUnmrkd"/>
      <sheetName val="NS (2)"/>
      <sheetName val="JDF"/>
      <sheetName val="JDFmrkd"/>
      <sheetName val="JDFUnmrkd"/>
      <sheetName val="INPUT_MkRt"/>
      <sheetName val="ER_ESC_OverviewNTTrtySuS"/>
      <sheetName val="2A_C"/>
      <sheetName val="2A_CUnmrkdT4"/>
      <sheetName val="2A_CUnmrkdT3"/>
      <sheetName val="2D_F T4"/>
      <sheetName val="2D_F T3"/>
      <sheetName val="2D_F T2"/>
      <sheetName val="2D_Fmrkd T4"/>
      <sheetName val="2D_Fmrkd T3"/>
      <sheetName val="2D_Fmrkd T2"/>
      <sheetName val="2D_FUnmrkd T4"/>
      <sheetName val="2D_FUnmrkd T3"/>
      <sheetName val="2D_FUnmrkd T2"/>
      <sheetName val="INPUT_ERObjOldStuff"/>
      <sheetName val="2A_CU&amp;M_H+N T4"/>
      <sheetName val="2A_CU&amp;M_H+N T3"/>
      <sheetName val="2A_CU&amp;M_H+NSptbyTime"/>
      <sheetName val="2A_CU&amp;M_HatcherySptbyTime"/>
      <sheetName val="2A_CU&amp;M_HatcheryT4"/>
      <sheetName val="Cat&amp;Esc"/>
      <sheetName val="nt&amp;t"/>
      <sheetName val="Sheet1"/>
      <sheetName val="LimitingStockDistn2"/>
      <sheetName val="WildDist"/>
      <sheetName val="ERcalc"/>
      <sheetName val="scratch"/>
      <sheetName val="Guts"/>
      <sheetName val="MarkC"/>
      <sheetName val="SportMatrix"/>
      <sheetName val="Documentation"/>
      <sheetName val="RunLog"/>
      <sheetName val="Sheet2"/>
      <sheetName val="Chin3120_Fi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3">
          <cell r="S163">
            <v>0.73574546448061207</v>
          </cell>
          <cell r="T163">
            <v>4.302227895597337</v>
          </cell>
          <cell r="U163">
            <v>0.88225622737357745</v>
          </cell>
          <cell r="AN163">
            <v>3.0390538462132969E-2</v>
          </cell>
          <cell r="AO163">
            <v>2.3653235618625958E-2</v>
          </cell>
          <cell r="AP163">
            <v>3.1299631063253015E-2</v>
          </cell>
        </row>
        <row r="164">
          <cell r="S164">
            <v>0</v>
          </cell>
          <cell r="T164">
            <v>0.69155538498355007</v>
          </cell>
          <cell r="U164">
            <v>0</v>
          </cell>
          <cell r="AN164">
            <v>3.3004028377905744E-3</v>
          </cell>
          <cell r="AO164">
            <v>3.4674195552384045E-3</v>
          </cell>
          <cell r="AP164">
            <v>0</v>
          </cell>
        </row>
        <row r="165">
          <cell r="S165">
            <v>0</v>
          </cell>
          <cell r="T165">
            <v>0</v>
          </cell>
          <cell r="U165">
            <v>0</v>
          </cell>
          <cell r="AN165">
            <v>3.8417461586274394E-3</v>
          </cell>
          <cell r="AO165">
            <v>2.4270712070385758E-3</v>
          </cell>
          <cell r="AP165">
            <v>0</v>
          </cell>
        </row>
        <row r="166">
          <cell r="S166">
            <v>0</v>
          </cell>
          <cell r="T166">
            <v>3.7319044372427728</v>
          </cell>
          <cell r="U166">
            <v>0</v>
          </cell>
          <cell r="AN166">
            <v>4.4998241066661072E-4</v>
          </cell>
          <cell r="AO166">
            <v>1.4768438443570752E-3</v>
          </cell>
          <cell r="AP166">
            <v>0</v>
          </cell>
        </row>
        <row r="167">
          <cell r="S167">
            <v>6.4681286171479769E-3</v>
          </cell>
          <cell r="T167">
            <v>2.974779390039787</v>
          </cell>
          <cell r="U167">
            <v>4.6130916520389031E-2</v>
          </cell>
          <cell r="AN167">
            <v>4.6351339097290155E-5</v>
          </cell>
          <cell r="AO167">
            <v>1.0359430575269813E-3</v>
          </cell>
          <cell r="AP167">
            <v>0</v>
          </cell>
        </row>
        <row r="168">
          <cell r="S168">
            <v>0</v>
          </cell>
          <cell r="T168">
            <v>0.43942684964112122</v>
          </cell>
          <cell r="U168">
            <v>1.1312694523853774E-2</v>
          </cell>
          <cell r="AN168">
            <v>0</v>
          </cell>
          <cell r="AO168">
            <v>8.8981448336429052E-5</v>
          </cell>
          <cell r="AP168">
            <v>2.5564011769307294E-6</v>
          </cell>
        </row>
        <row r="169">
          <cell r="S169">
            <v>0</v>
          </cell>
          <cell r="T169">
            <v>5.6256643506413573E-2</v>
          </cell>
          <cell r="U169">
            <v>0</v>
          </cell>
          <cell r="AN169">
            <v>0</v>
          </cell>
          <cell r="AO169">
            <v>2.9357005709397966E-4</v>
          </cell>
          <cell r="AP169">
            <v>0</v>
          </cell>
        </row>
        <row r="170">
          <cell r="S170">
            <v>1.7045165445032597</v>
          </cell>
          <cell r="T170">
            <v>8.5410299450946745</v>
          </cell>
          <cell r="U170">
            <v>0</v>
          </cell>
          <cell r="AN170">
            <v>5.7054290294041585E-3</v>
          </cell>
          <cell r="AO170">
            <v>1.7434719276507596E-2</v>
          </cell>
          <cell r="AP170">
            <v>0</v>
          </cell>
        </row>
        <row r="171">
          <cell r="S171">
            <v>0</v>
          </cell>
          <cell r="T171">
            <v>0</v>
          </cell>
          <cell r="U171">
            <v>0</v>
          </cell>
          <cell r="AN171">
            <v>1.3132220557075238E-2</v>
          </cell>
          <cell r="AO171">
            <v>1.3246877898846111E-2</v>
          </cell>
          <cell r="AP171">
            <v>0</v>
          </cell>
        </row>
        <row r="172">
          <cell r="S172">
            <v>7.8496236290979784</v>
          </cell>
          <cell r="T172">
            <v>8.5765546462800941</v>
          </cell>
          <cell r="U172">
            <v>15.084235388109549</v>
          </cell>
          <cell r="AN172">
            <v>1.7617155817991052E-2</v>
          </cell>
          <cell r="AO172">
            <v>1.2645972450906174E-2</v>
          </cell>
          <cell r="AP172">
            <v>3.8927332933588704E-3</v>
          </cell>
        </row>
        <row r="173">
          <cell r="S173">
            <v>10.628116946385989</v>
          </cell>
          <cell r="T173">
            <v>86.308036343499452</v>
          </cell>
          <cell r="U173">
            <v>0</v>
          </cell>
          <cell r="AN173">
            <v>8.9240086370636924E-3</v>
          </cell>
          <cell r="AO173">
            <v>5.7875993759534491E-2</v>
          </cell>
          <cell r="AP173">
            <v>0</v>
          </cell>
        </row>
        <row r="174">
          <cell r="S174">
            <v>0</v>
          </cell>
          <cell r="T174">
            <v>5.9611007706462818E-4</v>
          </cell>
          <cell r="U174">
            <v>0</v>
          </cell>
          <cell r="AN174">
            <v>0</v>
          </cell>
          <cell r="AO174">
            <v>2.0309334382231003E-6</v>
          </cell>
          <cell r="AP174">
            <v>0</v>
          </cell>
        </row>
        <row r="175">
          <cell r="S175">
            <v>14.498444929260264</v>
          </cell>
          <cell r="T175">
            <v>21.07676249410498</v>
          </cell>
          <cell r="U175">
            <v>8.7100560865480166</v>
          </cell>
          <cell r="AN175">
            <v>1.0238680929641728E-2</v>
          </cell>
          <cell r="AO175">
            <v>6.5911305138958154E-2</v>
          </cell>
          <cell r="AP175">
            <v>6.368036626158588E-4</v>
          </cell>
        </row>
        <row r="176">
          <cell r="S176">
            <v>0</v>
          </cell>
          <cell r="T176">
            <v>0</v>
          </cell>
          <cell r="U176">
            <v>0</v>
          </cell>
          <cell r="AN176">
            <v>2.4998137777972051E-3</v>
          </cell>
          <cell r="AO176">
            <v>0</v>
          </cell>
          <cell r="AP176">
            <v>0</v>
          </cell>
        </row>
        <row r="177">
          <cell r="S177">
            <v>9.7768330265291876</v>
          </cell>
          <cell r="T177">
            <v>5.1471038130246747</v>
          </cell>
          <cell r="U177">
            <v>8.4413165381536732</v>
          </cell>
          <cell r="AN177">
            <v>4.7508356063502783E-3</v>
          </cell>
          <cell r="AO177">
            <v>1.1277964446399775E-3</v>
          </cell>
          <cell r="AP177">
            <v>2.7591381674908827E-3</v>
          </cell>
        </row>
        <row r="178">
          <cell r="S178">
            <v>0</v>
          </cell>
          <cell r="T178">
            <v>0.65948131676532384</v>
          </cell>
          <cell r="U178">
            <v>0</v>
          </cell>
          <cell r="AN178">
            <v>0</v>
          </cell>
          <cell r="AO178">
            <v>6.9978174060113234E-3</v>
          </cell>
          <cell r="AP178">
            <v>0</v>
          </cell>
        </row>
        <row r="180">
          <cell r="S180">
            <v>0</v>
          </cell>
          <cell r="T180">
            <v>0</v>
          </cell>
          <cell r="U180">
            <v>0</v>
          </cell>
          <cell r="AN180">
            <v>0</v>
          </cell>
          <cell r="AO180">
            <v>0</v>
          </cell>
          <cell r="AP180">
            <v>0</v>
          </cell>
        </row>
        <row r="181">
          <cell r="S181">
            <v>0</v>
          </cell>
          <cell r="T181">
            <v>0</v>
          </cell>
          <cell r="AN181">
            <v>0</v>
          </cell>
          <cell r="AO181">
            <v>0</v>
          </cell>
        </row>
        <row r="182">
          <cell r="S182">
            <v>0</v>
          </cell>
          <cell r="T182">
            <v>0</v>
          </cell>
          <cell r="U182">
            <v>0</v>
          </cell>
          <cell r="AN182">
            <v>0</v>
          </cell>
          <cell r="AO182">
            <v>0</v>
          </cell>
          <cell r="AP182">
            <v>0</v>
          </cell>
        </row>
        <row r="183">
          <cell r="S183">
            <v>0</v>
          </cell>
          <cell r="T183">
            <v>0</v>
          </cell>
          <cell r="U183">
            <v>0</v>
          </cell>
          <cell r="AN183">
            <v>0</v>
          </cell>
          <cell r="AO183">
            <v>0</v>
          </cell>
          <cell r="AP183">
            <v>0</v>
          </cell>
        </row>
        <row r="185">
          <cell r="S185">
            <v>0</v>
          </cell>
          <cell r="T185">
            <v>0</v>
          </cell>
          <cell r="U185">
            <v>0</v>
          </cell>
          <cell r="AN185">
            <v>0</v>
          </cell>
          <cell r="AO185">
            <v>0</v>
          </cell>
          <cell r="AP185">
            <v>0</v>
          </cell>
        </row>
        <row r="186">
          <cell r="S186">
            <v>0</v>
          </cell>
          <cell r="T186">
            <v>0</v>
          </cell>
          <cell r="U186">
            <v>0</v>
          </cell>
          <cell r="AN186">
            <v>0</v>
          </cell>
          <cell r="AO186">
            <v>0</v>
          </cell>
          <cell r="AP186">
            <v>0</v>
          </cell>
        </row>
        <row r="187">
          <cell r="S187">
            <v>0</v>
          </cell>
          <cell r="T187">
            <v>0</v>
          </cell>
          <cell r="U187">
            <v>0</v>
          </cell>
          <cell r="AN187">
            <v>0</v>
          </cell>
          <cell r="AO187">
            <v>0</v>
          </cell>
          <cell r="AP187">
            <v>0</v>
          </cell>
        </row>
        <row r="190">
          <cell r="S190">
            <v>0</v>
          </cell>
          <cell r="T190">
            <v>0</v>
          </cell>
          <cell r="U190">
            <v>0</v>
          </cell>
          <cell r="AN190">
            <v>0</v>
          </cell>
          <cell r="AO190">
            <v>0</v>
          </cell>
          <cell r="AP190">
            <v>0</v>
          </cell>
        </row>
        <row r="191">
          <cell r="S191">
            <v>0</v>
          </cell>
          <cell r="T191">
            <v>0</v>
          </cell>
          <cell r="U191">
            <v>0</v>
          </cell>
          <cell r="AN191">
            <v>0</v>
          </cell>
          <cell r="AO191">
            <v>0</v>
          </cell>
          <cell r="AP191">
            <v>0</v>
          </cell>
        </row>
        <row r="192">
          <cell r="S192">
            <v>0</v>
          </cell>
          <cell r="T192">
            <v>0</v>
          </cell>
          <cell r="U192">
            <v>0</v>
          </cell>
          <cell r="AN192">
            <v>0</v>
          </cell>
          <cell r="AO192">
            <v>0</v>
          </cell>
          <cell r="AP192">
            <v>0</v>
          </cell>
        </row>
        <row r="193">
          <cell r="S193">
            <v>0</v>
          </cell>
          <cell r="T193">
            <v>0</v>
          </cell>
          <cell r="U193">
            <v>0</v>
          </cell>
          <cell r="AN193">
            <v>0</v>
          </cell>
          <cell r="AO193">
            <v>0</v>
          </cell>
          <cell r="AP193">
            <v>0</v>
          </cell>
        </row>
        <row r="194">
          <cell r="S194">
            <v>0</v>
          </cell>
          <cell r="T194">
            <v>0</v>
          </cell>
          <cell r="U194">
            <v>0</v>
          </cell>
          <cell r="AN194">
            <v>0</v>
          </cell>
          <cell r="AO194">
            <v>0</v>
          </cell>
          <cell r="AP194">
            <v>0</v>
          </cell>
        </row>
        <row r="195">
          <cell r="S195">
            <v>0</v>
          </cell>
          <cell r="T195">
            <v>0</v>
          </cell>
          <cell r="U195">
            <v>0</v>
          </cell>
          <cell r="AN195">
            <v>0</v>
          </cell>
          <cell r="AO195">
            <v>0</v>
          </cell>
          <cell r="AP195">
            <v>0</v>
          </cell>
        </row>
        <row r="196">
          <cell r="S196">
            <v>0</v>
          </cell>
          <cell r="T196">
            <v>1.8993752925424743</v>
          </cell>
          <cell r="U196">
            <v>8.2673657391051938E-2</v>
          </cell>
          <cell r="AN196">
            <v>0</v>
          </cell>
          <cell r="AO196">
            <v>6.0701243885056422E-3</v>
          </cell>
          <cell r="AP196">
            <v>9.1189651432040161E-6</v>
          </cell>
        </row>
        <row r="197">
          <cell r="S197">
            <v>0</v>
          </cell>
          <cell r="T197">
            <v>0.8024389502939151</v>
          </cell>
          <cell r="U197">
            <v>2.5883782501394746E-2</v>
          </cell>
          <cell r="AN197">
            <v>0</v>
          </cell>
          <cell r="AO197">
            <v>0</v>
          </cell>
          <cell r="AP197">
            <v>0</v>
          </cell>
        </row>
        <row r="198">
          <cell r="S198">
            <v>0</v>
          </cell>
          <cell r="T198">
            <v>1.1992553604878926</v>
          </cell>
          <cell r="U198">
            <v>7.4861928473962582E-3</v>
          </cell>
          <cell r="AN198">
            <v>0</v>
          </cell>
          <cell r="AO198">
            <v>0</v>
          </cell>
          <cell r="AP198">
            <v>0</v>
          </cell>
        </row>
        <row r="199">
          <cell r="S199">
            <v>0</v>
          </cell>
          <cell r="T199">
            <v>1.4254002360329379</v>
          </cell>
          <cell r="U199">
            <v>5.3261067351503223E-3</v>
          </cell>
          <cell r="AN199">
            <v>0</v>
          </cell>
          <cell r="AO199">
            <v>6.7408579701921127E-3</v>
          </cell>
          <cell r="AP199">
            <v>9.3822660227478917E-6</v>
          </cell>
        </row>
        <row r="200">
          <cell r="S200">
            <v>0</v>
          </cell>
          <cell r="T200">
            <v>6.4584515273943577</v>
          </cell>
          <cell r="U200">
            <v>8.5695717276253535E-7</v>
          </cell>
          <cell r="AN200">
            <v>0</v>
          </cell>
          <cell r="AO200">
            <v>3.807118039021029E-3</v>
          </cell>
          <cell r="AP200">
            <v>2.1958478431609658E-10</v>
          </cell>
        </row>
        <row r="201">
          <cell r="S201">
            <v>0.19247616496797559</v>
          </cell>
          <cell r="T201">
            <v>1.2026778624876677</v>
          </cell>
          <cell r="U201">
            <v>0.13963764613855209</v>
          </cell>
          <cell r="AN201">
            <v>4.2456863824355702E-4</v>
          </cell>
          <cell r="AO201">
            <v>5.4053434981265764E-4</v>
          </cell>
          <cell r="AP201">
            <v>4.683446595907128E-5</v>
          </cell>
        </row>
        <row r="202">
          <cell r="S202">
            <v>0</v>
          </cell>
          <cell r="T202">
            <v>7.0302004472162851</v>
          </cell>
          <cell r="U202">
            <v>1.1325147346183269</v>
          </cell>
          <cell r="AN202">
            <v>0</v>
          </cell>
          <cell r="AO202">
            <v>2.5091336642462346E-3</v>
          </cell>
          <cell r="AP202">
            <v>0</v>
          </cell>
        </row>
        <row r="203">
          <cell r="S203">
            <v>0</v>
          </cell>
          <cell r="T203">
            <v>0</v>
          </cell>
          <cell r="U203">
            <v>0</v>
          </cell>
          <cell r="AN203">
            <v>0</v>
          </cell>
          <cell r="AO203">
            <v>0</v>
          </cell>
          <cell r="AP203">
            <v>0</v>
          </cell>
        </row>
        <row r="204">
          <cell r="S204">
            <v>0</v>
          </cell>
          <cell r="T204">
            <v>0.33489006730187981</v>
          </cell>
          <cell r="U204">
            <v>6.6950372839946301E-2</v>
          </cell>
          <cell r="AN204">
            <v>0</v>
          </cell>
          <cell r="AO204">
            <v>5.0711122607754627E-5</v>
          </cell>
          <cell r="AP204">
            <v>5.8979460162596113E-6</v>
          </cell>
        </row>
        <row r="205">
          <cell r="S205">
            <v>0</v>
          </cell>
          <cell r="T205">
            <v>0</v>
          </cell>
          <cell r="U205">
            <v>0</v>
          </cell>
          <cell r="AN205">
            <v>0</v>
          </cell>
          <cell r="AO205">
            <v>0</v>
          </cell>
          <cell r="AP205">
            <v>0</v>
          </cell>
        </row>
        <row r="206">
          <cell r="S206">
            <v>0</v>
          </cell>
          <cell r="T206">
            <v>0</v>
          </cell>
          <cell r="U206">
            <v>0</v>
          </cell>
          <cell r="AN206">
            <v>0</v>
          </cell>
          <cell r="AO206">
            <v>0</v>
          </cell>
          <cell r="AP206">
            <v>0</v>
          </cell>
        </row>
        <row r="207">
          <cell r="S207">
            <v>0.84188263173502109</v>
          </cell>
          <cell r="T207">
            <v>0.18058172169081868</v>
          </cell>
          <cell r="U207">
            <v>0.11139926649443316</v>
          </cell>
          <cell r="AN207">
            <v>0</v>
          </cell>
          <cell r="AO207">
            <v>5.1429652578272012E-4</v>
          </cell>
          <cell r="AP207">
            <v>7.7247177514648896E-5</v>
          </cell>
        </row>
        <row r="208">
          <cell r="S208">
            <v>0</v>
          </cell>
          <cell r="T208">
            <v>0.12510889588039295</v>
          </cell>
          <cell r="U208">
            <v>0</v>
          </cell>
          <cell r="AN208">
            <v>0</v>
          </cell>
          <cell r="AO208">
            <v>0</v>
          </cell>
          <cell r="AP208">
            <v>0</v>
          </cell>
        </row>
        <row r="209">
          <cell r="S209">
            <v>0</v>
          </cell>
          <cell r="T209">
            <v>0</v>
          </cell>
          <cell r="U209">
            <v>0</v>
          </cell>
          <cell r="AN209">
            <v>0</v>
          </cell>
          <cell r="AO209">
            <v>0</v>
          </cell>
          <cell r="AP209">
            <v>0</v>
          </cell>
        </row>
        <row r="210">
          <cell r="S210">
            <v>0</v>
          </cell>
          <cell r="T210">
            <v>0</v>
          </cell>
          <cell r="U210">
            <v>0</v>
          </cell>
          <cell r="AN210">
            <v>0</v>
          </cell>
          <cell r="AO210">
            <v>0</v>
          </cell>
          <cell r="AP210">
            <v>0</v>
          </cell>
        </row>
        <row r="211">
          <cell r="S211">
            <v>0</v>
          </cell>
          <cell r="T211">
            <v>0</v>
          </cell>
          <cell r="U211">
            <v>0</v>
          </cell>
          <cell r="AN211">
            <v>0</v>
          </cell>
          <cell r="AO211">
            <v>0</v>
          </cell>
          <cell r="AP211">
            <v>0</v>
          </cell>
        </row>
        <row r="212">
          <cell r="S212">
            <v>0</v>
          </cell>
          <cell r="T212">
            <v>0</v>
          </cell>
          <cell r="U212">
            <v>0</v>
          </cell>
          <cell r="AN212">
            <v>0</v>
          </cell>
          <cell r="AO212">
            <v>0</v>
          </cell>
          <cell r="AP212">
            <v>0</v>
          </cell>
        </row>
        <row r="213">
          <cell r="S213">
            <v>0</v>
          </cell>
          <cell r="T213">
            <v>3.1472889405350721</v>
          </cell>
          <cell r="U213">
            <v>4.7376657220314713E-2</v>
          </cell>
          <cell r="AN213">
            <v>0</v>
          </cell>
          <cell r="AO213">
            <v>3.3072808214398954E-3</v>
          </cell>
          <cell r="AP213">
            <v>1.3427672125508596E-6</v>
          </cell>
        </row>
        <row r="214">
          <cell r="S214">
            <v>0</v>
          </cell>
          <cell r="T214">
            <v>1.9209748449130042</v>
          </cell>
          <cell r="U214">
            <v>9.3876243346908098E-2</v>
          </cell>
          <cell r="AN214">
            <v>0</v>
          </cell>
          <cell r="AO214">
            <v>5.1806279081037208E-3</v>
          </cell>
          <cell r="AP214">
            <v>0</v>
          </cell>
        </row>
        <row r="215">
          <cell r="S215">
            <v>0</v>
          </cell>
          <cell r="T215">
            <v>0.36041245048337245</v>
          </cell>
          <cell r="U215">
            <v>5.6694660394460694E-2</v>
          </cell>
          <cell r="AN215">
            <v>0</v>
          </cell>
          <cell r="AO215">
            <v>5.9749065636882821E-4</v>
          </cell>
          <cell r="AP215">
            <v>1.688913561486847E-6</v>
          </cell>
        </row>
        <row r="216">
          <cell r="S216">
            <v>0</v>
          </cell>
          <cell r="T216">
            <v>1.2899057311966831</v>
          </cell>
          <cell r="U216">
            <v>0.77550920782783606</v>
          </cell>
          <cell r="AN216">
            <v>0</v>
          </cell>
          <cell r="AO216">
            <v>7.774979274074432E-4</v>
          </cell>
          <cell r="AP216">
            <v>0</v>
          </cell>
        </row>
        <row r="217">
          <cell r="S217">
            <v>0</v>
          </cell>
          <cell r="T217">
            <v>1.660601833702932</v>
          </cell>
          <cell r="U217">
            <v>0</v>
          </cell>
          <cell r="AN217">
            <v>0</v>
          </cell>
          <cell r="AO217">
            <v>0</v>
          </cell>
          <cell r="AP217">
            <v>0</v>
          </cell>
        </row>
        <row r="218">
          <cell r="S218">
            <v>0</v>
          </cell>
          <cell r="T218">
            <v>0</v>
          </cell>
          <cell r="U218">
            <v>1.8837375337077975</v>
          </cell>
          <cell r="AN218">
            <v>0</v>
          </cell>
          <cell r="AO218">
            <v>0</v>
          </cell>
          <cell r="AP218">
            <v>0</v>
          </cell>
        </row>
        <row r="219">
          <cell r="S219">
            <v>0</v>
          </cell>
          <cell r="T219">
            <v>6.8229401714785265E-4</v>
          </cell>
          <cell r="U219">
            <v>0.80543751441258371</v>
          </cell>
          <cell r="AN219">
            <v>0</v>
          </cell>
          <cell r="AO219">
            <v>7.4897879704944216E-7</v>
          </cell>
          <cell r="AP219">
            <v>0</v>
          </cell>
        </row>
        <row r="220">
          <cell r="S220">
            <v>0</v>
          </cell>
          <cell r="T220">
            <v>0</v>
          </cell>
          <cell r="U220">
            <v>0</v>
          </cell>
          <cell r="AN220">
            <v>0</v>
          </cell>
          <cell r="AO220">
            <v>0</v>
          </cell>
          <cell r="AP220">
            <v>0</v>
          </cell>
        </row>
        <row r="221">
          <cell r="S221">
            <v>0</v>
          </cell>
          <cell r="T221">
            <v>0</v>
          </cell>
          <cell r="U221">
            <v>0</v>
          </cell>
          <cell r="AN221">
            <v>0</v>
          </cell>
          <cell r="AO221">
            <v>0</v>
          </cell>
          <cell r="AP221">
            <v>0</v>
          </cell>
        </row>
        <row r="222">
          <cell r="S222">
            <v>0</v>
          </cell>
          <cell r="T222">
            <v>0</v>
          </cell>
          <cell r="U222">
            <v>0</v>
          </cell>
          <cell r="AN222">
            <v>0</v>
          </cell>
          <cell r="AO222">
            <v>0</v>
          </cell>
          <cell r="AP222">
            <v>0</v>
          </cell>
        </row>
        <row r="224">
          <cell r="S224">
            <v>0</v>
          </cell>
          <cell r="T224">
            <v>0</v>
          </cell>
          <cell r="U224">
            <v>0</v>
          </cell>
          <cell r="AN224">
            <v>0</v>
          </cell>
          <cell r="AO224">
            <v>0</v>
          </cell>
          <cell r="AP224">
            <v>0</v>
          </cell>
        </row>
        <row r="225">
          <cell r="S225">
            <v>0</v>
          </cell>
          <cell r="T225">
            <v>0</v>
          </cell>
          <cell r="U225">
            <v>0</v>
          </cell>
          <cell r="AN225">
            <v>0</v>
          </cell>
          <cell r="AO225">
            <v>0</v>
          </cell>
          <cell r="AP225">
            <v>0</v>
          </cell>
        </row>
        <row r="226">
          <cell r="S226">
            <v>0</v>
          </cell>
          <cell r="T226">
            <v>0</v>
          </cell>
          <cell r="U226">
            <v>0</v>
          </cell>
          <cell r="AN226">
            <v>0</v>
          </cell>
          <cell r="AO226">
            <v>0</v>
          </cell>
          <cell r="AP226">
            <v>0</v>
          </cell>
        </row>
        <row r="227">
          <cell r="S227">
            <v>4.6224313491115478E-2</v>
          </cell>
          <cell r="T227">
            <v>0.47475190043956295</v>
          </cell>
          <cell r="U227">
            <v>3.275559520517142E-2</v>
          </cell>
          <cell r="AN227">
            <v>0</v>
          </cell>
          <cell r="AO227">
            <v>0</v>
          </cell>
          <cell r="AP227">
            <v>0</v>
          </cell>
        </row>
        <row r="228">
          <cell r="S228">
            <v>0</v>
          </cell>
          <cell r="T228">
            <v>0</v>
          </cell>
          <cell r="U228">
            <v>0</v>
          </cell>
          <cell r="AN228">
            <v>0</v>
          </cell>
          <cell r="AO228">
            <v>0</v>
          </cell>
          <cell r="AP228">
            <v>0</v>
          </cell>
        </row>
        <row r="229">
          <cell r="S229">
            <v>0</v>
          </cell>
          <cell r="T229">
            <v>0</v>
          </cell>
          <cell r="U229">
            <v>0</v>
          </cell>
          <cell r="AN229">
            <v>0</v>
          </cell>
          <cell r="AO229">
            <v>0</v>
          </cell>
          <cell r="AP229">
            <v>0</v>
          </cell>
        </row>
        <row r="230">
          <cell r="S230">
            <v>0</v>
          </cell>
          <cell r="T230">
            <v>0</v>
          </cell>
          <cell r="U230">
            <v>0</v>
          </cell>
          <cell r="AN230">
            <v>0</v>
          </cell>
          <cell r="AO230">
            <v>0</v>
          </cell>
          <cell r="AP230">
            <v>0</v>
          </cell>
        </row>
        <row r="231">
          <cell r="S231">
            <v>0</v>
          </cell>
          <cell r="T231">
            <v>0</v>
          </cell>
          <cell r="U231">
            <v>0</v>
          </cell>
          <cell r="AN231">
            <v>0</v>
          </cell>
          <cell r="AO231">
            <v>0</v>
          </cell>
          <cell r="AP231">
            <v>0</v>
          </cell>
        </row>
        <row r="232">
          <cell r="T232">
            <v>30.791932021604268</v>
          </cell>
          <cell r="AO232">
            <v>2.0320163582248085E-3</v>
          </cell>
        </row>
        <row r="233">
          <cell r="T233">
            <v>277.29023181867967</v>
          </cell>
          <cell r="AO233">
            <v>0.27878897374603184</v>
          </cell>
        </row>
        <row r="234">
          <cell r="T234">
            <v>1113.2806612815175</v>
          </cell>
          <cell r="AO234">
            <v>0.71547031131285621</v>
          </cell>
        </row>
        <row r="242">
          <cell r="S242">
            <v>0.83453814169002283</v>
          </cell>
          <cell r="T242">
            <v>4.879912206666944</v>
          </cell>
          <cell r="U242">
            <v>1.0007217278689695</v>
          </cell>
          <cell r="AN242">
            <v>391.93561069632585</v>
          </cell>
          <cell r="AO242">
            <v>307.53462786317647</v>
          </cell>
          <cell r="AP242">
            <v>385.21968156761125</v>
          </cell>
        </row>
        <row r="243">
          <cell r="S243">
            <v>0</v>
          </cell>
          <cell r="T243">
            <v>0.78441441194247208</v>
          </cell>
          <cell r="U243">
            <v>0</v>
          </cell>
          <cell r="AN243">
            <v>39.276939803705766</v>
          </cell>
          <cell r="AO243">
            <v>45.183007644312234</v>
          </cell>
          <cell r="AP243">
            <v>0</v>
          </cell>
        </row>
        <row r="244">
          <cell r="S244">
            <v>0</v>
          </cell>
          <cell r="T244">
            <v>0</v>
          </cell>
          <cell r="U244">
            <v>0</v>
          </cell>
          <cell r="AN244">
            <v>48.547605593783686</v>
          </cell>
          <cell r="AO244">
            <v>31.629967428225097</v>
          </cell>
          <cell r="AP244">
            <v>0</v>
          </cell>
        </row>
        <row r="245">
          <cell r="S245">
            <v>0</v>
          </cell>
          <cell r="T245">
            <v>4.2330082132683042</v>
          </cell>
          <cell r="U245">
            <v>0</v>
          </cell>
          <cell r="AN245">
            <v>5.3564752764277399</v>
          </cell>
          <cell r="AO245">
            <v>17.938448954062871</v>
          </cell>
          <cell r="AP245">
            <v>0</v>
          </cell>
        </row>
        <row r="246">
          <cell r="S246">
            <v>7.3366405869416985E-3</v>
          </cell>
          <cell r="T246">
            <v>3.3742197321652707</v>
          </cell>
          <cell r="U246">
            <v>5.2325173862349389E-2</v>
          </cell>
          <cell r="AN246">
            <v>0.61118656699237295</v>
          </cell>
          <cell r="AO246">
            <v>12.823846120641518</v>
          </cell>
          <cell r="AP246">
            <v>0</v>
          </cell>
        </row>
        <row r="247">
          <cell r="S247">
            <v>0</v>
          </cell>
          <cell r="T247">
            <v>0.4984311616070668</v>
          </cell>
          <cell r="U247">
            <v>1.283171357652672E-2</v>
          </cell>
          <cell r="AN247">
            <v>0</v>
          </cell>
          <cell r="AO247">
            <v>1.0957538567764566</v>
          </cell>
          <cell r="AP247">
            <v>3.0326587161929243E-2</v>
          </cell>
        </row>
        <row r="248">
          <cell r="S248">
            <v>0</v>
          </cell>
          <cell r="T248">
            <v>6.3810539100914332E-2</v>
          </cell>
          <cell r="U248">
            <v>0</v>
          </cell>
          <cell r="AN248">
            <v>0</v>
          </cell>
          <cell r="AO248">
            <v>3.7588717703918215</v>
          </cell>
          <cell r="AP248">
            <v>0</v>
          </cell>
        </row>
        <row r="249">
          <cell r="S249">
            <v>1.9333915575461003</v>
          </cell>
          <cell r="T249">
            <v>9.6878820225278801</v>
          </cell>
          <cell r="U249">
            <v>0</v>
          </cell>
          <cell r="AN249">
            <v>71.433374845515445</v>
          </cell>
          <cell r="AO249">
            <v>228.22507807873845</v>
          </cell>
          <cell r="AP249">
            <v>0</v>
          </cell>
        </row>
        <row r="250">
          <cell r="S250">
            <v>0</v>
          </cell>
          <cell r="T250">
            <v>0</v>
          </cell>
          <cell r="U250">
            <v>0</v>
          </cell>
          <cell r="AN250">
            <v>173.88853744390929</v>
          </cell>
          <cell r="AO250">
            <v>170.17206413882479</v>
          </cell>
          <cell r="AP250">
            <v>0</v>
          </cell>
        </row>
        <row r="251">
          <cell r="S251">
            <v>8.9036366959026534</v>
          </cell>
          <cell r="T251">
            <v>9.7281768249325431</v>
          </cell>
          <cell r="U251">
            <v>17.109680422555353</v>
          </cell>
          <cell r="AN251">
            <v>226.27010902762066</v>
          </cell>
          <cell r="AO251">
            <v>161.76346859855511</v>
          </cell>
          <cell r="AP251">
            <v>46.347008481783405</v>
          </cell>
        </row>
        <row r="252">
          <cell r="S252">
            <v>12.055213921519089</v>
          </cell>
          <cell r="T252">
            <v>97.897101294216696</v>
          </cell>
          <cell r="U252">
            <v>0</v>
          </cell>
          <cell r="AN252">
            <v>114.22843108075526</v>
          </cell>
          <cell r="AO252">
            <v>745.58210027742484</v>
          </cell>
          <cell r="AP252">
            <v>0</v>
          </cell>
        </row>
        <row r="253">
          <cell r="S253">
            <v>0</v>
          </cell>
          <cell r="T253">
            <v>6.7615312628178665E-4</v>
          </cell>
          <cell r="U253">
            <v>0</v>
          </cell>
          <cell r="AN253">
            <v>0</v>
          </cell>
          <cell r="AO253">
            <v>2.6259727526056976E-2</v>
          </cell>
          <cell r="AP253">
            <v>0</v>
          </cell>
        </row>
        <row r="254">
          <cell r="S254">
            <v>16.445232587606164</v>
          </cell>
          <cell r="T254">
            <v>23.906857811334621</v>
          </cell>
          <cell r="U254">
            <v>9.8796042536463364</v>
          </cell>
          <cell r="AN254">
            <v>133.83135734549813</v>
          </cell>
          <cell r="AO254">
            <v>842.07513104530335</v>
          </cell>
          <cell r="AP254">
            <v>7.580830500742838</v>
          </cell>
        </row>
        <row r="255">
          <cell r="S255">
            <v>0</v>
          </cell>
          <cell r="T255">
            <v>0</v>
          </cell>
          <cell r="U255">
            <v>0</v>
          </cell>
          <cell r="AN255">
            <v>32.929111311731255</v>
          </cell>
          <cell r="AO255">
            <v>0</v>
          </cell>
          <cell r="AP255">
            <v>0</v>
          </cell>
        </row>
        <row r="256">
          <cell r="S256">
            <v>11.0896233269112</v>
          </cell>
          <cell r="T256">
            <v>5.8382343603566103</v>
          </cell>
          <cell r="U256">
            <v>9.5747795362096451</v>
          </cell>
          <cell r="AN256">
            <v>60.046599091177136</v>
          </cell>
          <cell r="AO256">
            <v>13.443740461207256</v>
          </cell>
          <cell r="AP256">
            <v>33.0883089781669</v>
          </cell>
        </row>
        <row r="257">
          <cell r="S257">
            <v>0</v>
          </cell>
          <cell r="T257">
            <v>0.74803357838045559</v>
          </cell>
          <cell r="U257">
            <v>0</v>
          </cell>
          <cell r="AN257">
            <v>0</v>
          </cell>
          <cell r="AO257">
            <v>92.971387998103225</v>
          </cell>
          <cell r="AP257">
            <v>0</v>
          </cell>
        </row>
        <row r="259">
          <cell r="S259">
            <v>0</v>
          </cell>
          <cell r="T259">
            <v>0</v>
          </cell>
          <cell r="U259">
            <v>0</v>
          </cell>
          <cell r="AN259">
            <v>0</v>
          </cell>
          <cell r="AO259">
            <v>0</v>
          </cell>
          <cell r="AP259">
            <v>0</v>
          </cell>
        </row>
        <row r="260">
          <cell r="S260">
            <v>0</v>
          </cell>
          <cell r="T260">
            <v>0</v>
          </cell>
          <cell r="AN260">
            <v>0</v>
          </cell>
          <cell r="AO260">
            <v>0</v>
          </cell>
        </row>
        <row r="261">
          <cell r="S261">
            <v>0</v>
          </cell>
          <cell r="T261">
            <v>0</v>
          </cell>
          <cell r="U261">
            <v>0</v>
          </cell>
          <cell r="AN261">
            <v>0</v>
          </cell>
          <cell r="AO261">
            <v>0</v>
          </cell>
          <cell r="AP261">
            <v>0</v>
          </cell>
        </row>
        <row r="262">
          <cell r="S262">
            <v>0</v>
          </cell>
          <cell r="T262">
            <v>0</v>
          </cell>
          <cell r="U262">
            <v>0</v>
          </cell>
          <cell r="AN262">
            <v>0</v>
          </cell>
          <cell r="AO262">
            <v>0</v>
          </cell>
          <cell r="AP262">
            <v>0</v>
          </cell>
        </row>
        <row r="265">
          <cell r="S265">
            <v>0</v>
          </cell>
          <cell r="T265">
            <v>0</v>
          </cell>
          <cell r="U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S266">
            <v>0</v>
          </cell>
          <cell r="T266">
            <v>0</v>
          </cell>
          <cell r="U266">
            <v>0</v>
          </cell>
          <cell r="AN266">
            <v>0</v>
          </cell>
          <cell r="AO266">
            <v>0</v>
          </cell>
          <cell r="AP266">
            <v>0</v>
          </cell>
        </row>
        <row r="269">
          <cell r="S269">
            <v>0</v>
          </cell>
          <cell r="T269">
            <v>0</v>
          </cell>
          <cell r="U269">
            <v>0</v>
          </cell>
          <cell r="AN269">
            <v>0</v>
          </cell>
          <cell r="AO269">
            <v>0</v>
          </cell>
          <cell r="AP269">
            <v>0</v>
          </cell>
        </row>
        <row r="270">
          <cell r="S270">
            <v>0</v>
          </cell>
          <cell r="T270">
            <v>0</v>
          </cell>
          <cell r="U270">
            <v>0</v>
          </cell>
          <cell r="AN270">
            <v>0</v>
          </cell>
          <cell r="AO270">
            <v>0</v>
          </cell>
          <cell r="AP270">
            <v>0</v>
          </cell>
        </row>
        <row r="271">
          <cell r="S271">
            <v>0</v>
          </cell>
          <cell r="T271">
            <v>0</v>
          </cell>
          <cell r="U271">
            <v>0</v>
          </cell>
          <cell r="AN271">
            <v>0</v>
          </cell>
          <cell r="AO271">
            <v>0</v>
          </cell>
          <cell r="AP271">
            <v>0</v>
          </cell>
        </row>
        <row r="272">
          <cell r="S272">
            <v>0</v>
          </cell>
          <cell r="T272">
            <v>0</v>
          </cell>
          <cell r="U272">
            <v>0</v>
          </cell>
          <cell r="AN272">
            <v>0</v>
          </cell>
          <cell r="AO272">
            <v>0</v>
          </cell>
          <cell r="AP272">
            <v>0</v>
          </cell>
        </row>
        <row r="273">
          <cell r="S273">
            <v>0</v>
          </cell>
          <cell r="T273">
            <v>0</v>
          </cell>
          <cell r="U273">
            <v>0</v>
          </cell>
          <cell r="AN273">
            <v>0</v>
          </cell>
          <cell r="AO273">
            <v>0</v>
          </cell>
          <cell r="AP273">
            <v>0</v>
          </cell>
        </row>
        <row r="274">
          <cell r="S274">
            <v>0</v>
          </cell>
          <cell r="T274">
            <v>0</v>
          </cell>
          <cell r="U274">
            <v>0</v>
          </cell>
          <cell r="AN274">
            <v>0</v>
          </cell>
          <cell r="AO274">
            <v>0</v>
          </cell>
          <cell r="AP274">
            <v>0</v>
          </cell>
        </row>
        <row r="275">
          <cell r="S275">
            <v>0</v>
          </cell>
          <cell r="T275">
            <v>2.1544150844739725</v>
          </cell>
          <cell r="U275">
            <v>9.3774713860521816E-2</v>
          </cell>
          <cell r="AN275">
            <v>0</v>
          </cell>
          <cell r="AO275">
            <v>77.436108116403403</v>
          </cell>
          <cell r="AP275">
            <v>0.11516113912574973</v>
          </cell>
        </row>
        <row r="276">
          <cell r="S276">
            <v>0</v>
          </cell>
          <cell r="T276">
            <v>0.91018693655246197</v>
          </cell>
          <cell r="U276">
            <v>2.9359343402642096E-2</v>
          </cell>
          <cell r="AN276">
            <v>0</v>
          </cell>
          <cell r="AO276">
            <v>0</v>
          </cell>
          <cell r="AP276">
            <v>0</v>
          </cell>
        </row>
        <row r="277">
          <cell r="S277">
            <v>0</v>
          </cell>
          <cell r="T277">
            <v>1.3602861156064081</v>
          </cell>
          <cell r="U277">
            <v>8.4914060212515855E-3</v>
          </cell>
          <cell r="AN277">
            <v>0</v>
          </cell>
          <cell r="AO277">
            <v>0</v>
          </cell>
          <cell r="AP277">
            <v>0</v>
          </cell>
        </row>
        <row r="278">
          <cell r="S278">
            <v>0</v>
          </cell>
          <cell r="T278">
            <v>1.6167967341575018</v>
          </cell>
          <cell r="U278">
            <v>6.0412730105415318E-3</v>
          </cell>
          <cell r="AN278">
            <v>0</v>
          </cell>
          <cell r="AO278">
            <v>88.881982340884804</v>
          </cell>
          <cell r="AP278">
            <v>0.11201474819446031</v>
          </cell>
        </row>
        <row r="279">
          <cell r="S279">
            <v>0</v>
          </cell>
          <cell r="T279">
            <v>7.3256640999773452</v>
          </cell>
          <cell r="U279">
            <v>9.7202562705573802E-7</v>
          </cell>
          <cell r="AN279">
            <v>0</v>
          </cell>
          <cell r="AO279">
            <v>49.154461301326172</v>
          </cell>
          <cell r="AP279">
            <v>2.6413962729168825E-6</v>
          </cell>
        </row>
        <row r="280">
          <cell r="S280">
            <v>0.21832102104141399</v>
          </cell>
          <cell r="T280">
            <v>1.3641681761785913</v>
          </cell>
          <cell r="U280">
            <v>0.15838757742217394</v>
          </cell>
          <cell r="AN280">
            <v>5.475569716497704</v>
          </cell>
          <cell r="AO280">
            <v>6.7746047927322195</v>
          </cell>
          <cell r="AP280">
            <v>0.56226040191184334</v>
          </cell>
        </row>
        <row r="281">
          <cell r="S281">
            <v>0</v>
          </cell>
          <cell r="T281">
            <v>7.9741849595633481</v>
          </cell>
          <cell r="U281">
            <v>1.2845838509275016</v>
          </cell>
          <cell r="AN281">
            <v>0</v>
          </cell>
          <cell r="AO281">
            <v>31.355565312930988</v>
          </cell>
          <cell r="AP281">
            <v>1.7249698042696392E-2</v>
          </cell>
        </row>
        <row r="282">
          <cell r="S282">
            <v>0</v>
          </cell>
          <cell r="T282">
            <v>0</v>
          </cell>
          <cell r="U282">
            <v>0</v>
          </cell>
          <cell r="AN282">
            <v>0</v>
          </cell>
          <cell r="AO282">
            <v>0</v>
          </cell>
          <cell r="AP282">
            <v>0</v>
          </cell>
        </row>
        <row r="283">
          <cell r="S283">
            <v>0</v>
          </cell>
          <cell r="T283">
            <v>0.37985763817633716</v>
          </cell>
          <cell r="U283">
            <v>7.5940175553437309E-2</v>
          </cell>
          <cell r="AN283">
            <v>0</v>
          </cell>
          <cell r="AO283">
            <v>0.60349433985312706</v>
          </cell>
          <cell r="AP283">
            <v>7.2276335532388644E-2</v>
          </cell>
        </row>
        <row r="284">
          <cell r="S284">
            <v>0</v>
          </cell>
          <cell r="T284">
            <v>0</v>
          </cell>
          <cell r="U284">
            <v>0</v>
          </cell>
          <cell r="AN284">
            <v>0</v>
          </cell>
          <cell r="AO284">
            <v>0</v>
          </cell>
          <cell r="AP284">
            <v>0</v>
          </cell>
        </row>
        <row r="285">
          <cell r="S285">
            <v>0</v>
          </cell>
          <cell r="T285">
            <v>0</v>
          </cell>
          <cell r="U285">
            <v>0</v>
          </cell>
          <cell r="AN285">
            <v>0</v>
          </cell>
          <cell r="AO285">
            <v>0</v>
          </cell>
          <cell r="AP285">
            <v>0</v>
          </cell>
        </row>
        <row r="286">
          <cell r="S286">
            <v>0.95492694271004142</v>
          </cell>
          <cell r="T286">
            <v>0.20482944403799572</v>
          </cell>
          <cell r="U286">
            <v>0.12635747188944538</v>
          </cell>
          <cell r="AN286">
            <v>0</v>
          </cell>
          <cell r="AO286">
            <v>6.7422097685326543</v>
          </cell>
          <cell r="AP286">
            <v>0.92430016398621306</v>
          </cell>
        </row>
        <row r="287">
          <cell r="S287">
            <v>0</v>
          </cell>
          <cell r="T287">
            <v>0.14190797023889093</v>
          </cell>
          <cell r="U287">
            <v>0</v>
          </cell>
          <cell r="AN287">
            <v>0</v>
          </cell>
          <cell r="AO287">
            <v>0</v>
          </cell>
          <cell r="AP287">
            <v>0</v>
          </cell>
        </row>
        <row r="288">
          <cell r="S288">
            <v>0</v>
          </cell>
          <cell r="T288">
            <v>0</v>
          </cell>
          <cell r="U288">
            <v>0</v>
          </cell>
          <cell r="AN288">
            <v>0</v>
          </cell>
          <cell r="AO288">
            <v>0</v>
          </cell>
          <cell r="AP288">
            <v>0</v>
          </cell>
        </row>
        <row r="289">
          <cell r="S289">
            <v>0</v>
          </cell>
          <cell r="T289">
            <v>0</v>
          </cell>
          <cell r="U289">
            <v>0</v>
          </cell>
          <cell r="AN289">
            <v>0</v>
          </cell>
          <cell r="AO289">
            <v>0</v>
          </cell>
          <cell r="AP289">
            <v>0</v>
          </cell>
        </row>
        <row r="290">
          <cell r="S290">
            <v>0</v>
          </cell>
          <cell r="T290">
            <v>0</v>
          </cell>
          <cell r="U290">
            <v>0</v>
          </cell>
          <cell r="AN290">
            <v>0</v>
          </cell>
          <cell r="AO290">
            <v>0</v>
          </cell>
          <cell r="AP290">
            <v>0</v>
          </cell>
        </row>
        <row r="291">
          <cell r="S291">
            <v>0</v>
          </cell>
          <cell r="T291">
            <v>0</v>
          </cell>
          <cell r="U291">
            <v>0</v>
          </cell>
          <cell r="AN291">
            <v>0</v>
          </cell>
          <cell r="AO291">
            <v>0</v>
          </cell>
          <cell r="AP291">
            <v>0</v>
          </cell>
        </row>
        <row r="292">
          <cell r="S292">
            <v>0</v>
          </cell>
          <cell r="T292">
            <v>3.5698931092288277</v>
          </cell>
          <cell r="U292">
            <v>5.3738187165091947E-2</v>
          </cell>
          <cell r="AN292">
            <v>0</v>
          </cell>
          <cell r="AO292">
            <v>42.4121129564139</v>
          </cell>
          <cell r="AP292">
            <v>1.7008883888860009E-2</v>
          </cell>
        </row>
        <row r="293">
          <cell r="S293">
            <v>0</v>
          </cell>
          <cell r="T293">
            <v>2.1789149300956692</v>
          </cell>
          <cell r="U293">
            <v>0.10648153397299469</v>
          </cell>
          <cell r="AN293">
            <v>0</v>
          </cell>
          <cell r="AO293">
            <v>67.910755417253327</v>
          </cell>
          <cell r="AP293">
            <v>1.9413713730983431E-3</v>
          </cell>
        </row>
        <row r="294">
          <cell r="S294">
            <v>0</v>
          </cell>
          <cell r="T294">
            <v>0.40880705514191717</v>
          </cell>
          <cell r="U294">
            <v>6.4307370977462489E-2</v>
          </cell>
          <cell r="AN294">
            <v>0</v>
          </cell>
          <cell r="AO294">
            <v>7.7523837801405389</v>
          </cell>
          <cell r="AP294">
            <v>2.0098879834654176E-2</v>
          </cell>
        </row>
        <row r="295">
          <cell r="S295">
            <v>0</v>
          </cell>
          <cell r="T295">
            <v>1.4631086208980044</v>
          </cell>
          <cell r="U295">
            <v>0.8796411862640825</v>
          </cell>
          <cell r="AN295">
            <v>0</v>
          </cell>
          <cell r="AO295">
            <v>9.7210648814849527</v>
          </cell>
          <cell r="AP295">
            <v>0</v>
          </cell>
        </row>
        <row r="296">
          <cell r="S296">
            <v>0</v>
          </cell>
          <cell r="T296">
            <v>1.8835801717973186</v>
          </cell>
          <cell r="U296">
            <v>0</v>
          </cell>
          <cell r="AN296">
            <v>0</v>
          </cell>
          <cell r="AO296">
            <v>0</v>
          </cell>
          <cell r="AP296">
            <v>0</v>
          </cell>
        </row>
        <row r="297">
          <cell r="S297">
            <v>0</v>
          </cell>
          <cell r="T297">
            <v>0</v>
          </cell>
          <cell r="U297">
            <v>2.1366775559017772</v>
          </cell>
          <cell r="AN297">
            <v>0</v>
          </cell>
          <cell r="AO297">
            <v>0</v>
          </cell>
          <cell r="AP297">
            <v>0</v>
          </cell>
        </row>
        <row r="298">
          <cell r="S298">
            <v>0</v>
          </cell>
          <cell r="T298">
            <v>7.7390946821364194E-4</v>
          </cell>
          <cell r="U298">
            <v>0.91358813472240052</v>
          </cell>
          <cell r="AN298">
            <v>0</v>
          </cell>
          <cell r="AO298">
            <v>9.4270019248810597E-3</v>
          </cell>
          <cell r="AP298">
            <v>0</v>
          </cell>
        </row>
        <row r="300">
          <cell r="S300">
            <v>0</v>
          </cell>
          <cell r="T300">
            <v>0</v>
          </cell>
          <cell r="U300">
            <v>0</v>
          </cell>
          <cell r="AN300">
            <v>0</v>
          </cell>
          <cell r="AO300">
            <v>0</v>
          </cell>
          <cell r="AP300">
            <v>0</v>
          </cell>
        </row>
        <row r="301">
          <cell r="S301">
            <v>0</v>
          </cell>
          <cell r="T301">
            <v>0</v>
          </cell>
          <cell r="U301">
            <v>0</v>
          </cell>
          <cell r="AN301">
            <v>0</v>
          </cell>
          <cell r="AO301">
            <v>0</v>
          </cell>
          <cell r="AP301">
            <v>0</v>
          </cell>
        </row>
        <row r="302">
          <cell r="S302">
            <v>0</v>
          </cell>
          <cell r="T302">
            <v>0</v>
          </cell>
          <cell r="U302">
            <v>0</v>
          </cell>
          <cell r="AN302">
            <v>0</v>
          </cell>
          <cell r="AO302">
            <v>0</v>
          </cell>
          <cell r="AP302">
            <v>0</v>
          </cell>
        </row>
        <row r="303">
          <cell r="S303">
            <v>0</v>
          </cell>
          <cell r="T303">
            <v>0</v>
          </cell>
          <cell r="U303">
            <v>0</v>
          </cell>
          <cell r="AN303">
            <v>0</v>
          </cell>
          <cell r="AO303">
            <v>0</v>
          </cell>
          <cell r="AP303">
            <v>0</v>
          </cell>
        </row>
        <row r="304">
          <cell r="S304">
            <v>0</v>
          </cell>
          <cell r="T304">
            <v>0</v>
          </cell>
          <cell r="U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S305">
            <v>0</v>
          </cell>
          <cell r="T305">
            <v>0</v>
          </cell>
          <cell r="U305">
            <v>0</v>
          </cell>
          <cell r="AN305">
            <v>0</v>
          </cell>
          <cell r="AO305">
            <v>0</v>
          </cell>
          <cell r="AP305">
            <v>0</v>
          </cell>
        </row>
        <row r="306">
          <cell r="S306">
            <v>5.2431111769074439E-2</v>
          </cell>
          <cell r="T306">
            <v>0.53849950544558201</v>
          </cell>
          <cell r="U306">
            <v>3.7153873006572524E-2</v>
          </cell>
          <cell r="AN306">
            <v>0</v>
          </cell>
          <cell r="AO306">
            <v>0</v>
          </cell>
          <cell r="AP306">
            <v>0</v>
          </cell>
        </row>
        <row r="307">
          <cell r="S307">
            <v>0</v>
          </cell>
          <cell r="T307">
            <v>0</v>
          </cell>
          <cell r="U307">
            <v>0</v>
          </cell>
          <cell r="AN307">
            <v>0</v>
          </cell>
          <cell r="AO307">
            <v>0</v>
          </cell>
          <cell r="AP307">
            <v>0</v>
          </cell>
        </row>
        <row r="308">
          <cell r="S308">
            <v>0</v>
          </cell>
          <cell r="T308">
            <v>0</v>
          </cell>
          <cell r="U308">
            <v>0</v>
          </cell>
          <cell r="AN308">
            <v>0</v>
          </cell>
          <cell r="AO308">
            <v>0.24565041980787336</v>
          </cell>
          <cell r="AP308">
            <v>1.6949374439199102E-5</v>
          </cell>
        </row>
        <row r="309">
          <cell r="S309">
            <v>0</v>
          </cell>
          <cell r="T309">
            <v>0</v>
          </cell>
          <cell r="U309">
            <v>0</v>
          </cell>
          <cell r="AN309">
            <v>0</v>
          </cell>
          <cell r="AO309">
            <v>0</v>
          </cell>
          <cell r="AP309">
            <v>0</v>
          </cell>
        </row>
        <row r="310">
          <cell r="S310">
            <v>0</v>
          </cell>
          <cell r="T310">
            <v>0</v>
          </cell>
          <cell r="U310">
            <v>0</v>
          </cell>
          <cell r="AN310">
            <v>0</v>
          </cell>
          <cell r="AO310">
            <v>0</v>
          </cell>
          <cell r="AP310">
            <v>0</v>
          </cell>
        </row>
        <row r="311">
          <cell r="T311">
            <v>4.4631589659408686</v>
          </cell>
          <cell r="AO311">
            <v>26.167825991316441</v>
          </cell>
        </row>
        <row r="312">
          <cell r="T312">
            <v>99.843829228312856</v>
          </cell>
          <cell r="AO312">
            <v>3590.1784568653652</v>
          </cell>
        </row>
        <row r="313">
          <cell r="T313">
            <v>1507.9102092053868</v>
          </cell>
          <cell r="AO313">
            <v>9213.6574258419023</v>
          </cell>
        </row>
        <row r="321">
          <cell r="S321">
            <v>1.6554643468651964</v>
          </cell>
          <cell r="T321">
            <v>11.369689184026647</v>
          </cell>
          <cell r="U321">
            <v>3.0015796239196555</v>
          </cell>
          <cell r="AN321">
            <v>12.688424143431853</v>
          </cell>
          <cell r="AO321">
            <v>12.198359698353832</v>
          </cell>
          <cell r="AP321">
            <v>20.377270339958159</v>
          </cell>
          <cell r="BB321">
            <v>1.806589417006482</v>
          </cell>
          <cell r="BC321">
            <v>18.678324177902926</v>
          </cell>
          <cell r="BD321">
            <v>0</v>
          </cell>
        </row>
        <row r="322">
          <cell r="S322">
            <v>0</v>
          </cell>
          <cell r="T322">
            <v>2.7205029556853808</v>
          </cell>
          <cell r="U322">
            <v>0</v>
          </cell>
          <cell r="AN322">
            <v>2.3835629923282213</v>
          </cell>
          <cell r="AO322">
            <v>1.9888007443533664</v>
          </cell>
          <cell r="AP322">
            <v>0</v>
          </cell>
          <cell r="BB322">
            <v>0</v>
          </cell>
          <cell r="BC322">
            <v>3.2950555390170582</v>
          </cell>
          <cell r="BD322">
            <v>0</v>
          </cell>
        </row>
        <row r="323">
          <cell r="S323">
            <v>0</v>
          </cell>
          <cell r="T323">
            <v>0</v>
          </cell>
          <cell r="U323">
            <v>0</v>
          </cell>
          <cell r="AN323">
            <v>1.1684196416846464</v>
          </cell>
          <cell r="AO323">
            <v>1.2411379174310888</v>
          </cell>
          <cell r="AP323">
            <v>0</v>
          </cell>
          <cell r="BB323">
            <v>0</v>
          </cell>
          <cell r="BC323">
            <v>0</v>
          </cell>
          <cell r="BD323">
            <v>0</v>
          </cell>
        </row>
        <row r="324">
          <cell r="S324">
            <v>0</v>
          </cell>
          <cell r="T324">
            <v>12.620490641714778</v>
          </cell>
          <cell r="U324">
            <v>0</v>
          </cell>
          <cell r="AN324">
            <v>0.32497894165597979</v>
          </cell>
          <cell r="AO324">
            <v>1.0450004158204573</v>
          </cell>
          <cell r="AP324">
            <v>0</v>
          </cell>
          <cell r="BB324">
            <v>3.0901158781399114</v>
          </cell>
          <cell r="BC324">
            <v>5.1063816747165784</v>
          </cell>
          <cell r="BD324">
            <v>0</v>
          </cell>
        </row>
        <row r="325">
          <cell r="S325">
            <v>2.2050579713749026E-2</v>
          </cell>
          <cell r="T325">
            <v>9.9305063928528661</v>
          </cell>
          <cell r="U325">
            <v>0.15613864609289255</v>
          </cell>
          <cell r="AN325">
            <v>3.3372273210600024E-2</v>
          </cell>
          <cell r="AO325">
            <v>0.68718814962702779</v>
          </cell>
          <cell r="AP325">
            <v>0</v>
          </cell>
          <cell r="BB325">
            <v>0.12397796749421908</v>
          </cell>
          <cell r="BC325">
            <v>5.9858157290168039</v>
          </cell>
          <cell r="BD325">
            <v>0.12103514791294329</v>
          </cell>
        </row>
        <row r="326">
          <cell r="S326">
            <v>0</v>
          </cell>
          <cell r="T326">
            <v>1.3847652072327985</v>
          </cell>
          <cell r="U326">
            <v>3.8289913573174163E-2</v>
          </cell>
          <cell r="AN326">
            <v>0</v>
          </cell>
          <cell r="AO326">
            <v>4.0953208381253631E-2</v>
          </cell>
          <cell r="AP326">
            <v>1.7723928110807811E-3</v>
          </cell>
          <cell r="BB326">
            <v>0</v>
          </cell>
          <cell r="BC326">
            <v>0.33397561202166748</v>
          </cell>
          <cell r="BD326">
            <v>1.1609367356641805E-2</v>
          </cell>
        </row>
        <row r="327">
          <cell r="S327">
            <v>0</v>
          </cell>
          <cell r="T327">
            <v>0.1720145699375922</v>
          </cell>
          <cell r="U327">
            <v>0</v>
          </cell>
          <cell r="AN327">
            <v>0</v>
          </cell>
          <cell r="AO327">
            <v>0.12997863567627727</v>
          </cell>
          <cell r="AP327">
            <v>0</v>
          </cell>
          <cell r="BB327">
            <v>0</v>
          </cell>
          <cell r="BC327">
            <v>0.30541956687972438</v>
          </cell>
          <cell r="BD327">
            <v>0</v>
          </cell>
        </row>
        <row r="328">
          <cell r="S328">
            <v>5.8132374010878012</v>
          </cell>
          <cell r="T328">
            <v>27.925746399970087</v>
          </cell>
          <cell r="U328">
            <v>0</v>
          </cell>
          <cell r="AN328">
            <v>2.4131309774703271</v>
          </cell>
          <cell r="AO328">
            <v>9.15429435899431</v>
          </cell>
          <cell r="AP328">
            <v>0</v>
          </cell>
          <cell r="BB328">
            <v>3.9617511275858073</v>
          </cell>
          <cell r="BC328">
            <v>0.2887285278041653</v>
          </cell>
          <cell r="BD328">
            <v>0</v>
          </cell>
        </row>
        <row r="329">
          <cell r="S329">
            <v>0</v>
          </cell>
          <cell r="T329">
            <v>0</v>
          </cell>
          <cell r="U329">
            <v>0</v>
          </cell>
          <cell r="AN329">
            <v>7.1826966519250481</v>
          </cell>
          <cell r="AO329">
            <v>5.9212998485292951</v>
          </cell>
          <cell r="AP329">
            <v>0</v>
          </cell>
          <cell r="BB329">
            <v>0</v>
          </cell>
          <cell r="BC329">
            <v>3.4377603572856286</v>
          </cell>
          <cell r="BD329">
            <v>0</v>
          </cell>
        </row>
        <row r="330">
          <cell r="S330">
            <v>20.820481686450783</v>
          </cell>
          <cell r="T330">
            <v>27.071397880772722</v>
          </cell>
          <cell r="U330">
            <v>50.247463212276948</v>
          </cell>
          <cell r="AN330">
            <v>9.855201075077618</v>
          </cell>
          <cell r="AO330">
            <v>7.6556913894582479</v>
          </cell>
          <cell r="AP330">
            <v>2.7561743324553545</v>
          </cell>
          <cell r="BB330">
            <v>107.42587512353495</v>
          </cell>
          <cell r="BC330">
            <v>42.373179973511981</v>
          </cell>
          <cell r="BD330">
            <v>10.615802921918586</v>
          </cell>
        </row>
        <row r="331">
          <cell r="S331">
            <v>27.231940408577398</v>
          </cell>
          <cell r="T331">
            <v>254.15187844532161</v>
          </cell>
          <cell r="U331">
            <v>0</v>
          </cell>
          <cell r="AN331">
            <v>5.3930389018923393</v>
          </cell>
          <cell r="AO331">
            <v>33.033565854440035</v>
          </cell>
          <cell r="AP331">
            <v>0</v>
          </cell>
          <cell r="BB331">
            <v>42.865347817988571</v>
          </cell>
          <cell r="BC331">
            <v>194.05885712523883</v>
          </cell>
          <cell r="BD331">
            <v>0</v>
          </cell>
        </row>
        <row r="332">
          <cell r="S332">
            <v>0</v>
          </cell>
          <cell r="T332">
            <v>1.3054593451738332E-3</v>
          </cell>
          <cell r="U332">
            <v>0</v>
          </cell>
          <cell r="AN332">
            <v>0</v>
          </cell>
          <cell r="AO332">
            <v>1.192957064433715E-3</v>
          </cell>
          <cell r="AP332">
            <v>0</v>
          </cell>
          <cell r="BB332">
            <v>0</v>
          </cell>
          <cell r="BC332">
            <v>1.2751504775375115E-2</v>
          </cell>
          <cell r="BD332">
            <v>0</v>
          </cell>
        </row>
        <row r="333">
          <cell r="S333">
            <v>26.474452186766648</v>
          </cell>
          <cell r="T333">
            <v>69.098464037040799</v>
          </cell>
          <cell r="U333">
            <v>28.520014766177287</v>
          </cell>
          <cell r="AN333">
            <v>5.8282208750748961</v>
          </cell>
          <cell r="AO333">
            <v>28.295628818806939</v>
          </cell>
          <cell r="AP333">
            <v>0.45082877349048045</v>
          </cell>
          <cell r="BB333">
            <v>389.31919951213831</v>
          </cell>
          <cell r="BC333">
            <v>108.65952455261271</v>
          </cell>
          <cell r="BD333">
            <v>37.320029527536093</v>
          </cell>
        </row>
        <row r="335">
          <cell r="S335">
            <v>23.839059549274765</v>
          </cell>
          <cell r="T335">
            <v>16.851476095301848</v>
          </cell>
          <cell r="U335">
            <v>31.029493121581812</v>
          </cell>
          <cell r="AN335">
            <v>2.9722155648437543</v>
          </cell>
          <cell r="AO335">
            <v>0.81173256367556934</v>
          </cell>
          <cell r="AP335">
            <v>1.9222278306370937</v>
          </cell>
          <cell r="BB335">
            <v>62.347123903676554</v>
          </cell>
          <cell r="BC335">
            <v>20.6178602264708</v>
          </cell>
          <cell r="BD335">
            <v>28.826224575347474</v>
          </cell>
        </row>
        <row r="336">
          <cell r="S336">
            <v>0</v>
          </cell>
          <cell r="T336">
            <v>2.2918580596549138</v>
          </cell>
          <cell r="U336">
            <v>0</v>
          </cell>
          <cell r="AN336">
            <v>0</v>
          </cell>
          <cell r="AO336">
            <v>3.7827667337632866</v>
          </cell>
          <cell r="AP336">
            <v>0</v>
          </cell>
          <cell r="BB336">
            <v>0</v>
          </cell>
          <cell r="BC336">
            <v>12.098220488393668</v>
          </cell>
          <cell r="BD336">
            <v>0</v>
          </cell>
        </row>
        <row r="337">
          <cell r="S337">
            <v>0</v>
          </cell>
          <cell r="T337">
            <v>0</v>
          </cell>
          <cell r="U337">
            <v>0</v>
          </cell>
          <cell r="AN337">
            <v>0</v>
          </cell>
          <cell r="AO337">
            <v>0</v>
          </cell>
          <cell r="AP337">
            <v>0</v>
          </cell>
          <cell r="BB337">
            <v>0</v>
          </cell>
          <cell r="BC337">
            <v>0</v>
          </cell>
          <cell r="BD337">
            <v>0</v>
          </cell>
        </row>
        <row r="338">
          <cell r="S338">
            <v>0</v>
          </cell>
          <cell r="T338">
            <v>0</v>
          </cell>
          <cell r="U338">
            <v>0</v>
          </cell>
          <cell r="AN338">
            <v>0</v>
          </cell>
          <cell r="AO338">
            <v>0</v>
          </cell>
          <cell r="AP338">
            <v>0</v>
          </cell>
          <cell r="BB338">
            <v>0</v>
          </cell>
          <cell r="BC338">
            <v>0</v>
          </cell>
          <cell r="BD338">
            <v>0</v>
          </cell>
        </row>
        <row r="339">
          <cell r="S339">
            <v>0</v>
          </cell>
          <cell r="T339">
            <v>0</v>
          </cell>
          <cell r="U339">
            <v>0</v>
          </cell>
          <cell r="AN339">
            <v>0</v>
          </cell>
          <cell r="AO339">
            <v>0</v>
          </cell>
          <cell r="AP339">
            <v>0</v>
          </cell>
          <cell r="BB339">
            <v>0</v>
          </cell>
          <cell r="BC339">
            <v>0</v>
          </cell>
          <cell r="BD339">
            <v>0</v>
          </cell>
        </row>
        <row r="340">
          <cell r="S340">
            <v>0</v>
          </cell>
          <cell r="T340">
            <v>0</v>
          </cell>
          <cell r="U340">
            <v>0</v>
          </cell>
          <cell r="AN340">
            <v>0</v>
          </cell>
          <cell r="AO340">
            <v>0</v>
          </cell>
          <cell r="AP340">
            <v>0</v>
          </cell>
          <cell r="BB340">
            <v>0</v>
          </cell>
          <cell r="BC340">
            <v>0</v>
          </cell>
          <cell r="BD340">
            <v>0</v>
          </cell>
        </row>
        <row r="341">
          <cell r="S341">
            <v>0</v>
          </cell>
          <cell r="T341">
            <v>0</v>
          </cell>
          <cell r="U341">
            <v>0</v>
          </cell>
          <cell r="AN341">
            <v>0</v>
          </cell>
          <cell r="AO341">
            <v>0</v>
          </cell>
          <cell r="AP341">
            <v>0</v>
          </cell>
          <cell r="BB341">
            <v>0</v>
          </cell>
          <cell r="BC341">
            <v>0</v>
          </cell>
          <cell r="BD341">
            <v>0</v>
          </cell>
        </row>
        <row r="342">
          <cell r="S342">
            <v>0</v>
          </cell>
          <cell r="T342">
            <v>0</v>
          </cell>
          <cell r="U342">
            <v>0</v>
          </cell>
          <cell r="AN342">
            <v>0</v>
          </cell>
          <cell r="AO342">
            <v>0</v>
          </cell>
          <cell r="AP342">
            <v>0</v>
          </cell>
          <cell r="BB342">
            <v>0</v>
          </cell>
          <cell r="BC342">
            <v>0</v>
          </cell>
          <cell r="BD342">
            <v>0</v>
          </cell>
        </row>
        <row r="343">
          <cell r="S343">
            <v>0</v>
          </cell>
          <cell r="T343">
            <v>0</v>
          </cell>
          <cell r="U343">
            <v>0</v>
          </cell>
          <cell r="AN343">
            <v>0</v>
          </cell>
          <cell r="AO343">
            <v>0</v>
          </cell>
          <cell r="AP343">
            <v>0</v>
          </cell>
          <cell r="BB343">
            <v>0</v>
          </cell>
          <cell r="BC343">
            <v>0</v>
          </cell>
          <cell r="BD343">
            <v>0</v>
          </cell>
        </row>
        <row r="344">
          <cell r="S344">
            <v>0</v>
          </cell>
          <cell r="T344">
            <v>0</v>
          </cell>
          <cell r="U344">
            <v>0</v>
          </cell>
          <cell r="AN344">
            <v>0</v>
          </cell>
          <cell r="AO344">
            <v>0</v>
          </cell>
          <cell r="AP344">
            <v>0</v>
          </cell>
          <cell r="BB344">
            <v>0</v>
          </cell>
          <cell r="BC344">
            <v>0</v>
          </cell>
          <cell r="BD344">
            <v>0</v>
          </cell>
        </row>
        <row r="345">
          <cell r="S345">
            <v>0</v>
          </cell>
          <cell r="T345">
            <v>0</v>
          </cell>
          <cell r="U345">
            <v>0</v>
          </cell>
          <cell r="AN345">
            <v>0</v>
          </cell>
          <cell r="AO345">
            <v>0</v>
          </cell>
          <cell r="AP345">
            <v>0</v>
          </cell>
          <cell r="BB345">
            <v>0</v>
          </cell>
          <cell r="BC345">
            <v>0</v>
          </cell>
          <cell r="BD345">
            <v>0</v>
          </cell>
        </row>
        <row r="348">
          <cell r="S348">
            <v>0</v>
          </cell>
          <cell r="T348">
            <v>0</v>
          </cell>
          <cell r="U348">
            <v>0</v>
          </cell>
          <cell r="AN348">
            <v>0</v>
          </cell>
          <cell r="AO348">
            <v>0</v>
          </cell>
          <cell r="AP348">
            <v>0</v>
          </cell>
          <cell r="BB348">
            <v>0</v>
          </cell>
          <cell r="BC348">
            <v>0</v>
          </cell>
          <cell r="BD348">
            <v>0</v>
          </cell>
        </row>
        <row r="349">
          <cell r="S349">
            <v>0</v>
          </cell>
          <cell r="T349">
            <v>0</v>
          </cell>
          <cell r="U349">
            <v>0</v>
          </cell>
          <cell r="AN349">
            <v>0</v>
          </cell>
          <cell r="AO349">
            <v>0</v>
          </cell>
          <cell r="AP349">
            <v>0</v>
          </cell>
          <cell r="BB349">
            <v>0</v>
          </cell>
          <cell r="BC349">
            <v>0</v>
          </cell>
          <cell r="BD349">
            <v>0</v>
          </cell>
        </row>
        <row r="350">
          <cell r="S350">
            <v>0</v>
          </cell>
          <cell r="T350">
            <v>0</v>
          </cell>
          <cell r="U350">
            <v>0</v>
          </cell>
          <cell r="AN350">
            <v>0</v>
          </cell>
          <cell r="AO350">
            <v>0</v>
          </cell>
          <cell r="AP350">
            <v>0</v>
          </cell>
          <cell r="BB350">
            <v>0</v>
          </cell>
          <cell r="BC350">
            <v>0</v>
          </cell>
          <cell r="BD350">
            <v>0</v>
          </cell>
        </row>
        <row r="351">
          <cell r="S351">
            <v>0</v>
          </cell>
          <cell r="T351">
            <v>0</v>
          </cell>
          <cell r="U351">
            <v>0</v>
          </cell>
          <cell r="AN351">
            <v>0</v>
          </cell>
          <cell r="AO351">
            <v>0</v>
          </cell>
          <cell r="AP351">
            <v>0</v>
          </cell>
          <cell r="BB351">
            <v>0</v>
          </cell>
          <cell r="BC351">
            <v>0</v>
          </cell>
          <cell r="BD351">
            <v>0</v>
          </cell>
        </row>
        <row r="352">
          <cell r="S352">
            <v>0</v>
          </cell>
          <cell r="T352">
            <v>0</v>
          </cell>
          <cell r="U352">
            <v>0</v>
          </cell>
          <cell r="AN352">
            <v>0</v>
          </cell>
          <cell r="AO352">
            <v>0</v>
          </cell>
          <cell r="AP352">
            <v>0</v>
          </cell>
          <cell r="BB352">
            <v>0</v>
          </cell>
          <cell r="BC352">
            <v>0</v>
          </cell>
          <cell r="BD352">
            <v>0</v>
          </cell>
        </row>
        <row r="353">
          <cell r="S353">
            <v>0</v>
          </cell>
          <cell r="T353">
            <v>0</v>
          </cell>
          <cell r="U353">
            <v>0</v>
          </cell>
          <cell r="AN353">
            <v>0</v>
          </cell>
          <cell r="AO353">
            <v>0</v>
          </cell>
          <cell r="AP353">
            <v>0</v>
          </cell>
          <cell r="BB353">
            <v>0</v>
          </cell>
          <cell r="BC353">
            <v>0</v>
          </cell>
          <cell r="BD353">
            <v>0</v>
          </cell>
        </row>
        <row r="354">
          <cell r="S354">
            <v>0</v>
          </cell>
          <cell r="T354">
            <v>14.247604128391192</v>
          </cell>
          <cell r="U354">
            <v>0.26942037522304829</v>
          </cell>
          <cell r="AN354">
            <v>0</v>
          </cell>
          <cell r="AO354">
            <v>13.65547674887177</v>
          </cell>
          <cell r="AP354">
            <v>6.0421080208016044E-3</v>
          </cell>
          <cell r="BB354">
            <v>0</v>
          </cell>
          <cell r="BC354">
            <v>34.567275957819689</v>
          </cell>
          <cell r="BD354">
            <v>0.31376731660079316</v>
          </cell>
        </row>
        <row r="355">
          <cell r="S355">
            <v>0</v>
          </cell>
          <cell r="T355">
            <v>6.1765194477955063</v>
          </cell>
          <cell r="U355">
            <v>0.10609807409998608</v>
          </cell>
          <cell r="AN355">
            <v>0</v>
          </cell>
          <cell r="AO355">
            <v>0</v>
          </cell>
          <cell r="AP355">
            <v>0</v>
          </cell>
          <cell r="BB355">
            <v>0</v>
          </cell>
          <cell r="BC355">
            <v>0</v>
          </cell>
          <cell r="BD355">
            <v>0</v>
          </cell>
        </row>
        <row r="356">
          <cell r="S356">
            <v>0</v>
          </cell>
          <cell r="T356">
            <v>4.0881627358393491</v>
          </cell>
          <cell r="U356">
            <v>3.0686034524012668E-2</v>
          </cell>
          <cell r="AN356">
            <v>0</v>
          </cell>
          <cell r="AO356">
            <v>0</v>
          </cell>
          <cell r="AP356">
            <v>0</v>
          </cell>
          <cell r="BB356">
            <v>0</v>
          </cell>
          <cell r="BC356">
            <v>0</v>
          </cell>
          <cell r="BD356">
            <v>0</v>
          </cell>
        </row>
        <row r="357">
          <cell r="S357">
            <v>0</v>
          </cell>
          <cell r="T357">
            <v>4.4993902286852787</v>
          </cell>
          <cell r="U357">
            <v>2.0951585340480833E-2</v>
          </cell>
          <cell r="AN357">
            <v>0</v>
          </cell>
          <cell r="AO357">
            <v>3.5651846623602279</v>
          </cell>
          <cell r="AP357">
            <v>6.6000177921663877E-3</v>
          </cell>
          <cell r="BB357">
            <v>0</v>
          </cell>
          <cell r="BC357">
            <v>1.1411466768666216</v>
          </cell>
          <cell r="BD357">
            <v>2.9077595494724274E-3</v>
          </cell>
        </row>
        <row r="358">
          <cell r="S358">
            <v>0</v>
          </cell>
          <cell r="T358">
            <v>21.118087351883268</v>
          </cell>
          <cell r="U358">
            <v>3.436471008991524E-6</v>
          </cell>
          <cell r="AN358">
            <v>0</v>
          </cell>
          <cell r="AO358">
            <v>2.15915479074794</v>
          </cell>
          <cell r="AP358">
            <v>1.5209840484831755E-7</v>
          </cell>
          <cell r="BB358">
            <v>0</v>
          </cell>
          <cell r="BC358">
            <v>0</v>
          </cell>
          <cell r="BD358">
            <v>0</v>
          </cell>
        </row>
        <row r="359">
          <cell r="S359">
            <v>0.70420656518874591</v>
          </cell>
          <cell r="T359">
            <v>4.6668961482346969</v>
          </cell>
          <cell r="U359">
            <v>0.51612015706882164</v>
          </cell>
          <cell r="AN359">
            <v>0.25075397068605931</v>
          </cell>
          <cell r="AO359">
            <v>0.31328359325911959</v>
          </cell>
          <cell r="AP359">
            <v>3.2537268283568205E-2</v>
          </cell>
          <cell r="BB359">
            <v>4.8449023572686274</v>
          </cell>
          <cell r="BC359">
            <v>5.5325348171024586</v>
          </cell>
          <cell r="BD359">
            <v>0.46427536044727163</v>
          </cell>
        </row>
        <row r="360">
          <cell r="S360">
            <v>0</v>
          </cell>
          <cell r="T360">
            <v>40.957248338655326</v>
          </cell>
          <cell r="U360">
            <v>17.819079478836194</v>
          </cell>
          <cell r="AN360">
            <v>0</v>
          </cell>
          <cell r="AO360">
            <v>3.9111544600997887</v>
          </cell>
          <cell r="AP360">
            <v>0</v>
          </cell>
          <cell r="BB360">
            <v>0</v>
          </cell>
          <cell r="BC360">
            <v>74.071637674019371</v>
          </cell>
          <cell r="BD360">
            <v>13.691753531257923</v>
          </cell>
        </row>
        <row r="361">
          <cell r="S361">
            <v>0</v>
          </cell>
          <cell r="T361">
            <v>0</v>
          </cell>
          <cell r="U361">
            <v>0</v>
          </cell>
          <cell r="AN361">
            <v>0</v>
          </cell>
          <cell r="AO361">
            <v>0</v>
          </cell>
          <cell r="AP361">
            <v>0</v>
          </cell>
          <cell r="BB361">
            <v>0</v>
          </cell>
          <cell r="BC361">
            <v>0</v>
          </cell>
          <cell r="BD361">
            <v>0</v>
          </cell>
        </row>
        <row r="362">
          <cell r="S362">
            <v>0</v>
          </cell>
          <cell r="T362">
            <v>1.0963288049501547</v>
          </cell>
          <cell r="U362">
            <v>0.26848417614430531</v>
          </cell>
          <cell r="AN362">
            <v>0</v>
          </cell>
          <cell r="AO362">
            <v>3.662375809499073E-2</v>
          </cell>
          <cell r="AP362">
            <v>3.926742524498073E-3</v>
          </cell>
          <cell r="BB362">
            <v>0</v>
          </cell>
          <cell r="BC362">
            <v>3.8448631330624661</v>
          </cell>
          <cell r="BD362">
            <v>0.25712172079729145</v>
          </cell>
        </row>
        <row r="363">
          <cell r="S363">
            <v>0</v>
          </cell>
          <cell r="T363">
            <v>0</v>
          </cell>
          <cell r="U363">
            <v>0</v>
          </cell>
          <cell r="AN363">
            <v>0</v>
          </cell>
          <cell r="AO363">
            <v>0</v>
          </cell>
          <cell r="AP363">
            <v>0</v>
          </cell>
          <cell r="BB363">
            <v>0</v>
          </cell>
          <cell r="BC363">
            <v>0</v>
          </cell>
          <cell r="BD363">
            <v>0</v>
          </cell>
        </row>
        <row r="364">
          <cell r="S364">
            <v>0</v>
          </cell>
          <cell r="T364">
            <v>0</v>
          </cell>
          <cell r="U364">
            <v>0</v>
          </cell>
          <cell r="AN364">
            <v>0</v>
          </cell>
          <cell r="AO364">
            <v>0</v>
          </cell>
          <cell r="AP364">
            <v>0</v>
          </cell>
          <cell r="BB364">
            <v>0</v>
          </cell>
          <cell r="BC364">
            <v>0</v>
          </cell>
          <cell r="BD364">
            <v>0</v>
          </cell>
        </row>
        <row r="365">
          <cell r="S365">
            <v>1.6239938973245227</v>
          </cell>
          <cell r="T365">
            <v>0.36892431062063102</v>
          </cell>
          <cell r="U365">
            <v>0.38694415925716108</v>
          </cell>
          <cell r="AN365">
            <v>0</v>
          </cell>
          <cell r="AO365">
            <v>0.27745445932549756</v>
          </cell>
          <cell r="AP365">
            <v>5.4093803359968995E-2</v>
          </cell>
          <cell r="BB365">
            <v>0</v>
          </cell>
          <cell r="BC365">
            <v>0</v>
          </cell>
          <cell r="BD365">
            <v>0</v>
          </cell>
        </row>
        <row r="366">
          <cell r="S366">
            <v>0</v>
          </cell>
          <cell r="T366">
            <v>0.49168993932261074</v>
          </cell>
          <cell r="U366">
            <v>0</v>
          </cell>
          <cell r="AN366">
            <v>0</v>
          </cell>
          <cell r="AO366">
            <v>0</v>
          </cell>
          <cell r="AP366">
            <v>0</v>
          </cell>
          <cell r="BB366">
            <v>0</v>
          </cell>
          <cell r="BC366">
            <v>1.5371241868839756</v>
          </cell>
          <cell r="BD366">
            <v>0</v>
          </cell>
        </row>
        <row r="367">
          <cell r="S367">
            <v>0</v>
          </cell>
          <cell r="T367">
            <v>0</v>
          </cell>
          <cell r="U367">
            <v>0</v>
          </cell>
          <cell r="AN367">
            <v>0</v>
          </cell>
          <cell r="AO367">
            <v>0</v>
          </cell>
          <cell r="AP367">
            <v>0</v>
          </cell>
          <cell r="BB367">
            <v>0</v>
          </cell>
          <cell r="BC367">
            <v>0</v>
          </cell>
          <cell r="BD367">
            <v>0</v>
          </cell>
        </row>
        <row r="368">
          <cell r="S368">
            <v>0</v>
          </cell>
          <cell r="T368">
            <v>0</v>
          </cell>
          <cell r="U368">
            <v>0</v>
          </cell>
          <cell r="AN368">
            <v>0</v>
          </cell>
          <cell r="AO368">
            <v>0</v>
          </cell>
          <cell r="AP368">
            <v>0</v>
          </cell>
          <cell r="BB368">
            <v>0</v>
          </cell>
          <cell r="BC368">
            <v>0</v>
          </cell>
          <cell r="BD368">
            <v>0</v>
          </cell>
        </row>
        <row r="369">
          <cell r="S369">
            <v>0</v>
          </cell>
          <cell r="T369">
            <v>0</v>
          </cell>
          <cell r="U369">
            <v>0</v>
          </cell>
          <cell r="AN369">
            <v>0</v>
          </cell>
          <cell r="AO369">
            <v>0</v>
          </cell>
          <cell r="AP369">
            <v>0</v>
          </cell>
          <cell r="BB369">
            <v>0</v>
          </cell>
          <cell r="BC369">
            <v>8.0153799088241526E-3</v>
          </cell>
          <cell r="BD369">
            <v>2.5669907741604934E-3</v>
          </cell>
        </row>
        <row r="370">
          <cell r="S370">
            <v>0</v>
          </cell>
          <cell r="T370">
            <v>0</v>
          </cell>
          <cell r="U370">
            <v>0</v>
          </cell>
          <cell r="AN370">
            <v>0</v>
          </cell>
          <cell r="AO370">
            <v>0</v>
          </cell>
          <cell r="AP370">
            <v>0</v>
          </cell>
          <cell r="BB370">
            <v>0</v>
          </cell>
          <cell r="BC370">
            <v>24.855383491825513</v>
          </cell>
          <cell r="BD370">
            <v>0</v>
          </cell>
        </row>
        <row r="371">
          <cell r="S371">
            <v>0</v>
          </cell>
          <cell r="T371">
            <v>21.688554076102058</v>
          </cell>
          <cell r="U371">
            <v>0.16279117467485982</v>
          </cell>
          <cell r="AN371">
            <v>0</v>
          </cell>
          <cell r="AO371">
            <v>6.7285413744562232</v>
          </cell>
          <cell r="AP371">
            <v>9.5072029003609329E-4</v>
          </cell>
          <cell r="BB371">
            <v>0</v>
          </cell>
          <cell r="BC371">
            <v>112.07787434213301</v>
          </cell>
          <cell r="BD371">
            <v>0.26074526795544983</v>
          </cell>
        </row>
        <row r="372">
          <cell r="S372">
            <v>0</v>
          </cell>
          <cell r="T372">
            <v>18.147887484949269</v>
          </cell>
          <cell r="U372">
            <v>0.29248161594452221</v>
          </cell>
          <cell r="AN372">
            <v>0</v>
          </cell>
          <cell r="AO372">
            <v>14.042319240429253</v>
          </cell>
          <cell r="AP372">
            <v>0</v>
          </cell>
          <cell r="BB372">
            <v>0</v>
          </cell>
          <cell r="BC372">
            <v>24.472563301510803</v>
          </cell>
          <cell r="BD372">
            <v>0.23509765458151824</v>
          </cell>
        </row>
        <row r="373">
          <cell r="S373">
            <v>0</v>
          </cell>
          <cell r="T373">
            <v>0.8421433242105959</v>
          </cell>
          <cell r="U373">
            <v>0.19284762899747057</v>
          </cell>
          <cell r="AN373">
            <v>0</v>
          </cell>
          <cell r="AO373">
            <v>0.34735294293873259</v>
          </cell>
          <cell r="AP373">
            <v>1.1958025009951966E-3</v>
          </cell>
          <cell r="BB373">
            <v>0</v>
          </cell>
          <cell r="BC373">
            <v>5.8741781828968342</v>
          </cell>
          <cell r="BD373">
            <v>0.26541666212753667</v>
          </cell>
        </row>
        <row r="374">
          <cell r="S374">
            <v>0</v>
          </cell>
          <cell r="T374">
            <v>8.3522665085589551</v>
          </cell>
          <cell r="U374">
            <v>11.735957531773968</v>
          </cell>
          <cell r="AN374">
            <v>0</v>
          </cell>
          <cell r="AO374">
            <v>1.4060051694491844</v>
          </cell>
          <cell r="AP374">
            <v>0</v>
          </cell>
          <cell r="BB374">
            <v>0</v>
          </cell>
          <cell r="BC374">
            <v>66.6356686519063</v>
          </cell>
          <cell r="BD374">
            <v>8.9463188702739842</v>
          </cell>
        </row>
        <row r="375">
          <cell r="S375">
            <v>0</v>
          </cell>
          <cell r="T375">
            <v>11.517914160783292</v>
          </cell>
          <cell r="U375">
            <v>0</v>
          </cell>
          <cell r="AN375">
            <v>0</v>
          </cell>
          <cell r="AO375">
            <v>0</v>
          </cell>
          <cell r="AP375">
            <v>0</v>
          </cell>
          <cell r="BB375">
            <v>0</v>
          </cell>
          <cell r="BC375">
            <v>37.134609524385148</v>
          </cell>
          <cell r="BD375">
            <v>0.33168062698785272</v>
          </cell>
        </row>
        <row r="376">
          <cell r="S376">
            <v>0</v>
          </cell>
          <cell r="T376">
            <v>0</v>
          </cell>
          <cell r="U376">
            <v>6.4296255816286436</v>
          </cell>
          <cell r="AN376">
            <v>0</v>
          </cell>
          <cell r="AO376">
            <v>0</v>
          </cell>
          <cell r="AP376">
            <v>0</v>
          </cell>
          <cell r="BB376">
            <v>0</v>
          </cell>
          <cell r="BC376">
            <v>0</v>
          </cell>
          <cell r="BD376">
            <v>2.5692464853644696</v>
          </cell>
        </row>
        <row r="377">
          <cell r="S377">
            <v>0</v>
          </cell>
          <cell r="T377">
            <v>1.9376691277786674E-3</v>
          </cell>
          <cell r="U377">
            <v>2.7491418280960174</v>
          </cell>
          <cell r="AN377">
            <v>0</v>
          </cell>
          <cell r="AO377">
            <v>4.5867581538280269E-4</v>
          </cell>
          <cell r="AP377">
            <v>0</v>
          </cell>
          <cell r="BB377">
            <v>0</v>
          </cell>
          <cell r="BC377">
            <v>2.2721444383738264E-2</v>
          </cell>
          <cell r="BD377">
            <v>1.0985434361506023</v>
          </cell>
        </row>
        <row r="378">
          <cell r="S378">
            <v>0</v>
          </cell>
          <cell r="T378">
            <v>0</v>
          </cell>
          <cell r="U378">
            <v>0</v>
          </cell>
          <cell r="AN378">
            <v>0</v>
          </cell>
          <cell r="AO378">
            <v>0</v>
          </cell>
          <cell r="AP378">
            <v>0</v>
          </cell>
          <cell r="BB378">
            <v>0</v>
          </cell>
          <cell r="BC378">
            <v>3.7258965592527034</v>
          </cell>
          <cell r="BD378">
            <v>0</v>
          </cell>
        </row>
        <row r="379">
          <cell r="S379">
            <v>0</v>
          </cell>
          <cell r="T379">
            <v>0</v>
          </cell>
          <cell r="U379">
            <v>0</v>
          </cell>
          <cell r="AN379">
            <v>0</v>
          </cell>
          <cell r="AO379">
            <v>0</v>
          </cell>
          <cell r="AP379">
            <v>0</v>
          </cell>
          <cell r="BB379">
            <v>0</v>
          </cell>
          <cell r="BC379">
            <v>8.5108415325516997</v>
          </cell>
          <cell r="BD379">
            <v>4.1049055765643751E-3</v>
          </cell>
        </row>
        <row r="380">
          <cell r="S380">
            <v>0</v>
          </cell>
          <cell r="T380">
            <v>0</v>
          </cell>
          <cell r="U380">
            <v>0</v>
          </cell>
          <cell r="AN380">
            <v>0</v>
          </cell>
          <cell r="AO380">
            <v>0</v>
          </cell>
          <cell r="AP380">
            <v>0</v>
          </cell>
          <cell r="BB380">
            <v>0</v>
          </cell>
          <cell r="BC380">
            <v>0</v>
          </cell>
          <cell r="BD380">
            <v>0</v>
          </cell>
        </row>
        <row r="381">
          <cell r="S381">
            <v>0</v>
          </cell>
          <cell r="T381">
            <v>0</v>
          </cell>
          <cell r="U381">
            <v>0</v>
          </cell>
          <cell r="AN381">
            <v>0</v>
          </cell>
          <cell r="AO381">
            <v>0</v>
          </cell>
          <cell r="AP381">
            <v>0</v>
          </cell>
          <cell r="BB381">
            <v>0</v>
          </cell>
          <cell r="BC381">
            <v>0</v>
          </cell>
          <cell r="BD381">
            <v>0</v>
          </cell>
        </row>
        <row r="382">
          <cell r="S382">
            <v>0</v>
          </cell>
          <cell r="T382">
            <v>0</v>
          </cell>
          <cell r="U382">
            <v>0</v>
          </cell>
          <cell r="AN382">
            <v>0</v>
          </cell>
          <cell r="AO382">
            <v>0</v>
          </cell>
          <cell r="AP382">
            <v>0</v>
          </cell>
          <cell r="BB382">
            <v>0</v>
          </cell>
          <cell r="BC382">
            <v>0</v>
          </cell>
          <cell r="BD382">
            <v>9.1448991691540499E-2</v>
          </cell>
        </row>
        <row r="383">
          <cell r="S383">
            <v>0</v>
          </cell>
          <cell r="T383">
            <v>0</v>
          </cell>
          <cell r="U383">
            <v>0</v>
          </cell>
          <cell r="AN383">
            <v>0</v>
          </cell>
          <cell r="AO383">
            <v>0</v>
          </cell>
          <cell r="AP383">
            <v>0</v>
          </cell>
          <cell r="BB383">
            <v>0</v>
          </cell>
          <cell r="BC383">
            <v>0</v>
          </cell>
          <cell r="BD383">
            <v>0.65006370737203689</v>
          </cell>
        </row>
        <row r="384">
          <cell r="S384">
            <v>0</v>
          </cell>
          <cell r="T384">
            <v>0</v>
          </cell>
          <cell r="U384">
            <v>0</v>
          </cell>
          <cell r="AN384">
            <v>0</v>
          </cell>
          <cell r="AO384">
            <v>0</v>
          </cell>
          <cell r="AP384">
            <v>0</v>
          </cell>
          <cell r="BB384">
            <v>0</v>
          </cell>
          <cell r="BC384">
            <v>0</v>
          </cell>
          <cell r="BD384">
            <v>0.52552660554030728</v>
          </cell>
        </row>
        <row r="385">
          <cell r="S385">
            <v>0.63344946286382331</v>
          </cell>
          <cell r="T385">
            <v>6.6985207373399529</v>
          </cell>
          <cell r="U385">
            <v>0.35168673802698436</v>
          </cell>
          <cell r="AN385">
            <v>0</v>
          </cell>
          <cell r="AO385">
            <v>0</v>
          </cell>
          <cell r="AP385">
            <v>0</v>
          </cell>
          <cell r="BB385">
            <v>0</v>
          </cell>
          <cell r="BC385">
            <v>0</v>
          </cell>
          <cell r="BD385">
            <v>0</v>
          </cell>
        </row>
        <row r="386">
          <cell r="S386">
            <v>0</v>
          </cell>
          <cell r="T386">
            <v>0</v>
          </cell>
          <cell r="U386">
            <v>0</v>
          </cell>
          <cell r="AN386">
            <v>0</v>
          </cell>
          <cell r="AO386">
            <v>0</v>
          </cell>
          <cell r="AP386">
            <v>0</v>
          </cell>
          <cell r="BB386">
            <v>0</v>
          </cell>
          <cell r="BC386">
            <v>0</v>
          </cell>
          <cell r="BD386">
            <v>0</v>
          </cell>
        </row>
        <row r="387">
          <cell r="S387">
            <v>0</v>
          </cell>
          <cell r="T387">
            <v>0</v>
          </cell>
          <cell r="U387">
            <v>0</v>
          </cell>
          <cell r="AN387">
            <v>0</v>
          </cell>
          <cell r="AO387">
            <v>0</v>
          </cell>
          <cell r="AP387">
            <v>0</v>
          </cell>
          <cell r="BB387">
            <v>0</v>
          </cell>
          <cell r="BC387">
            <v>0</v>
          </cell>
          <cell r="BD387">
            <v>2.2848516349965667E-3</v>
          </cell>
        </row>
        <row r="388">
          <cell r="S388">
            <v>0</v>
          </cell>
          <cell r="T388">
            <v>0</v>
          </cell>
          <cell r="U388">
            <v>0</v>
          </cell>
          <cell r="AN388">
            <v>0</v>
          </cell>
          <cell r="AO388">
            <v>0</v>
          </cell>
          <cell r="AP388">
            <v>0</v>
          </cell>
          <cell r="BB388">
            <v>0</v>
          </cell>
          <cell r="BC388">
            <v>0</v>
          </cell>
          <cell r="BD388">
            <v>0</v>
          </cell>
        </row>
        <row r="389">
          <cell r="S389">
            <v>0</v>
          </cell>
          <cell r="T389">
            <v>0</v>
          </cell>
          <cell r="U389">
            <v>0</v>
          </cell>
          <cell r="AN389">
            <v>0</v>
          </cell>
          <cell r="AO389">
            <v>0</v>
          </cell>
          <cell r="AP389">
            <v>0</v>
          </cell>
          <cell r="BB389">
            <v>0</v>
          </cell>
          <cell r="BC389">
            <v>0</v>
          </cell>
          <cell r="BD389">
            <v>0</v>
          </cell>
        </row>
        <row r="390">
          <cell r="T390">
            <v>506.95224012454867</v>
          </cell>
          <cell r="AO390">
            <v>0.98103824344879698</v>
          </cell>
          <cell r="BC390">
            <v>696.38686036213335</v>
          </cell>
        </row>
        <row r="391">
          <cell r="T391">
            <v>534.75824728962857</v>
          </cell>
          <cell r="AO391">
            <v>134.59667486934867</v>
          </cell>
          <cell r="BC391">
            <v>0</v>
          </cell>
        </row>
        <row r="392">
          <cell r="T392">
            <v>1698.9096502186203</v>
          </cell>
          <cell r="AO392">
            <v>345.42228688720252</v>
          </cell>
          <cell r="BC392">
            <v>5442.6131396378669</v>
          </cell>
        </row>
      </sheetData>
      <sheetData sheetId="8"/>
      <sheetData sheetId="9"/>
      <sheetData sheetId="10">
        <row r="91">
          <cell r="D91">
            <v>1</v>
          </cell>
          <cell r="E91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>
        <row r="12">
          <cell r="D12">
            <v>283.51602331621297</v>
          </cell>
          <cell r="G12">
            <v>15.560935895505171</v>
          </cell>
          <cell r="J12">
            <v>0</v>
          </cell>
          <cell r="P12">
            <v>45.575371364726443</v>
          </cell>
          <cell r="Q12">
            <v>111.17036152892858</v>
          </cell>
          <cell r="R12">
            <v>368.29358306827709</v>
          </cell>
          <cell r="S12">
            <v>0</v>
          </cell>
          <cell r="V12">
            <v>108.44509280125854</v>
          </cell>
          <cell r="Z12">
            <v>28.334225302264926</v>
          </cell>
          <cell r="AA12">
            <v>10.305910304405518</v>
          </cell>
          <cell r="AB12">
            <v>50.098643626516839</v>
          </cell>
          <cell r="AC12">
            <v>32.674739625778869</v>
          </cell>
          <cell r="AD12">
            <v>10.954400127239241</v>
          </cell>
          <cell r="AE12">
            <v>0.66470185251798386</v>
          </cell>
          <cell r="AF12">
            <v>14.820721871245944</v>
          </cell>
          <cell r="AG12">
            <v>6.7492814256432627</v>
          </cell>
          <cell r="AH12">
            <v>12.177057644501614</v>
          </cell>
        </row>
        <row r="13">
          <cell r="D13">
            <v>2025.8669491818928</v>
          </cell>
          <cell r="G13">
            <v>104.09855524875775</v>
          </cell>
          <cell r="J13">
            <v>0</v>
          </cell>
          <cell r="P13">
            <v>2276.9088349971535</v>
          </cell>
          <cell r="Q13">
            <v>7161.0461728036553</v>
          </cell>
          <cell r="R13">
            <v>9689.1493078580461</v>
          </cell>
          <cell r="S13">
            <v>0</v>
          </cell>
          <cell r="V13">
            <v>146.25190176538658</v>
          </cell>
          <cell r="Z13">
            <v>1744.941688639477</v>
          </cell>
          <cell r="AA13">
            <v>634.68163811413058</v>
          </cell>
          <cell r="AB13">
            <v>3085.2868174664268</v>
          </cell>
          <cell r="AC13">
            <v>2012.2489579379542</v>
          </cell>
          <cell r="AD13">
            <v>1417.0496078759668</v>
          </cell>
          <cell r="AE13">
            <v>85.985128215544009</v>
          </cell>
          <cell r="AF13">
            <v>1917.1928971140055</v>
          </cell>
          <cell r="AG13">
            <v>873.07990273883615</v>
          </cell>
          <cell r="AH13">
            <v>1575.2112904216904</v>
          </cell>
        </row>
        <row r="15">
          <cell r="D15">
            <v>0</v>
          </cell>
          <cell r="G15">
            <v>0</v>
          </cell>
          <cell r="J15">
            <v>0</v>
          </cell>
          <cell r="P15">
            <v>12.174762716465807</v>
          </cell>
          <cell r="Q15">
            <v>0</v>
          </cell>
          <cell r="R15">
            <v>194.70859550730566</v>
          </cell>
          <cell r="S15">
            <v>0</v>
          </cell>
          <cell r="V15">
            <v>0</v>
          </cell>
          <cell r="Z15">
            <v>10.46816694437576</v>
          </cell>
          <cell r="AA15">
            <v>3.8075503540114624</v>
          </cell>
          <cell r="AB15">
            <v>18.509098433943883</v>
          </cell>
          <cell r="AC15">
            <v>12.07178335097524</v>
          </cell>
          <cell r="AD15">
            <v>24.421041243576088</v>
          </cell>
          <cell r="AE15">
            <v>1.4818439317967589</v>
          </cell>
          <cell r="AF15">
            <v>33.040372441506193</v>
          </cell>
          <cell r="AG15">
            <v>15.046417708467953</v>
          </cell>
          <cell r="AH15">
            <v>27.146755961772872</v>
          </cell>
        </row>
        <row r="17">
          <cell r="D17">
            <v>12.89945138349637</v>
          </cell>
          <cell r="G17">
            <v>0.25568775410212657</v>
          </cell>
          <cell r="J17">
            <v>0</v>
          </cell>
          <cell r="P17">
            <v>467.31008179442415</v>
          </cell>
          <cell r="Q17">
            <v>0</v>
          </cell>
          <cell r="R17">
            <v>1329.4243063231161</v>
          </cell>
          <cell r="S17">
            <v>0</v>
          </cell>
          <cell r="V17">
            <v>13.566124781413077</v>
          </cell>
          <cell r="Z17">
            <v>187.43590754676222</v>
          </cell>
          <cell r="AA17">
            <v>68.175417905192006</v>
          </cell>
          <cell r="AB17">
            <v>331.41138092973995</v>
          </cell>
          <cell r="AC17">
            <v>216.1491768445299</v>
          </cell>
          <cell r="AD17">
            <v>141.02090389153184</v>
          </cell>
          <cell r="AE17">
            <v>8.5570049451978161</v>
          </cell>
          <cell r="AF17">
            <v>190.79379704334698</v>
          </cell>
          <cell r="AG17">
            <v>86.886525615931859</v>
          </cell>
          <cell r="AH17">
            <v>156.76072225049202</v>
          </cell>
        </row>
        <row r="18">
          <cell r="D18">
            <v>180.29342238612594</v>
          </cell>
          <cell r="G18">
            <v>6.9181700610014811</v>
          </cell>
          <cell r="J18">
            <v>0</v>
          </cell>
          <cell r="P18">
            <v>891.8368052665071</v>
          </cell>
          <cell r="Q18">
            <v>796.15152263674247</v>
          </cell>
          <cell r="R18">
            <v>3366.2269967065222</v>
          </cell>
          <cell r="S18">
            <v>0</v>
          </cell>
          <cell r="V18">
            <v>8.6690096638860563</v>
          </cell>
          <cell r="Z18">
            <v>442.52277706620401</v>
          </cell>
          <cell r="AA18">
            <v>160.95728750121083</v>
          </cell>
          <cell r="AB18">
            <v>782.43857625724991</v>
          </cell>
          <cell r="AC18">
            <v>510.31275303507192</v>
          </cell>
          <cell r="AD18">
            <v>749.83642584079053</v>
          </cell>
          <cell r="AE18">
            <v>45.499311286107812</v>
          </cell>
          <cell r="AF18">
            <v>1014.4888800146695</v>
          </cell>
          <cell r="AG18">
            <v>461.99308062644508</v>
          </cell>
          <cell r="AH18">
            <v>833.52819646469629</v>
          </cell>
        </row>
        <row r="20">
          <cell r="D20">
            <v>28.213123882316584</v>
          </cell>
          <cell r="G20">
            <v>1.9402361856920818</v>
          </cell>
          <cell r="J20">
            <v>0</v>
          </cell>
          <cell r="P20">
            <v>169.34638527051942</v>
          </cell>
          <cell r="Q20">
            <v>200.45672548056211</v>
          </cell>
          <cell r="R20">
            <v>1041.913989026755</v>
          </cell>
          <cell r="S20">
            <v>0</v>
          </cell>
          <cell r="V20">
            <v>1.9620714041922729</v>
          </cell>
          <cell r="Z20">
            <v>149.01785215698158</v>
          </cell>
          <cell r="AA20">
            <v>54.201750769669054</v>
          </cell>
          <cell r="AB20">
            <v>263.48319707208736</v>
          </cell>
          <cell r="AC20">
            <v>171.84586721109204</v>
          </cell>
          <cell r="AD20">
            <v>168.72881525143146</v>
          </cell>
          <cell r="AE20">
            <v>10.23829281093246</v>
          </cell>
          <cell r="AF20">
            <v>228.28113027276606</v>
          </cell>
          <cell r="AG20">
            <v>103.95806666907676</v>
          </cell>
          <cell r="AH20">
            <v>187.56120697984355</v>
          </cell>
        </row>
        <row r="22">
          <cell r="D22">
            <v>50.631288838867661</v>
          </cell>
          <cell r="G22">
            <v>11.300021628110443</v>
          </cell>
          <cell r="J22">
            <v>0</v>
          </cell>
          <cell r="P22">
            <v>98.921893802431654</v>
          </cell>
          <cell r="Q22">
            <v>154.87430077650885</v>
          </cell>
          <cell r="R22">
            <v>471.04246137727301</v>
          </cell>
          <cell r="S22">
            <v>0</v>
          </cell>
          <cell r="V22">
            <v>0.26306287502664932</v>
          </cell>
          <cell r="Z22">
            <v>149.57355364000819</v>
          </cell>
          <cell r="AA22">
            <v>54.403874158574254</v>
          </cell>
          <cell r="AB22">
            <v>264.46575051280735</v>
          </cell>
          <cell r="AC22">
            <v>172.48669649348298</v>
          </cell>
          <cell r="AD22">
            <v>157.23714331376061</v>
          </cell>
          <cell r="AE22">
            <v>9.5409898516855396</v>
          </cell>
          <cell r="AF22">
            <v>212.73350816242191</v>
          </cell>
          <cell r="AG22">
            <v>96.877758568440044</v>
          </cell>
          <cell r="AH22">
            <v>174.78691080740802</v>
          </cell>
        </row>
        <row r="23">
          <cell r="D23">
            <v>16.573572041471298</v>
          </cell>
          <cell r="G23">
            <v>3.1089401752346011</v>
          </cell>
          <cell r="J23">
            <v>0</v>
          </cell>
          <cell r="P23">
            <v>290.407025385076</v>
          </cell>
          <cell r="Q23">
            <v>386.48601560651866</v>
          </cell>
          <cell r="R23">
            <v>2400.0053235032155</v>
          </cell>
          <cell r="S23">
            <v>0</v>
          </cell>
          <cell r="V23">
            <v>0</v>
          </cell>
          <cell r="Z23">
            <v>284.80528063790644</v>
          </cell>
          <cell r="AA23">
            <v>103.59124504599316</v>
          </cell>
          <cell r="AB23">
            <v>503.57326185614949</v>
          </cell>
          <cell r="AC23">
            <v>328.43454478166353</v>
          </cell>
          <cell r="AD23">
            <v>144.8952275082282</v>
          </cell>
          <cell r="AE23">
            <v>8.7920949597453557</v>
          </cell>
          <cell r="AF23">
            <v>196.03555123301504</v>
          </cell>
          <cell r="AG23">
            <v>89.27359383686327</v>
          </cell>
          <cell r="AH23">
            <v>161.06747218348497</v>
          </cell>
        </row>
        <row r="24">
          <cell r="D24">
            <v>72.805041932302942</v>
          </cell>
          <cell r="G24">
            <v>8.6701786423406482</v>
          </cell>
          <cell r="J24">
            <v>0</v>
          </cell>
          <cell r="P24">
            <v>227.70244586378058</v>
          </cell>
          <cell r="Q24">
            <v>398.5519081303662</v>
          </cell>
          <cell r="R24">
            <v>1614.7187196873656</v>
          </cell>
          <cell r="S24">
            <v>0</v>
          </cell>
          <cell r="V24">
            <v>3.1677696109642302</v>
          </cell>
          <cell r="Z24">
            <v>301.03502545205873</v>
          </cell>
          <cell r="AA24">
            <v>109.49443429975665</v>
          </cell>
          <cell r="AB24">
            <v>532.2695891041908</v>
          </cell>
          <cell r="AC24">
            <v>347.1505209672863</v>
          </cell>
          <cell r="AD24">
            <v>321.70562995960694</v>
          </cell>
          <cell r="AE24">
            <v>19.520770258143553</v>
          </cell>
          <cell r="AF24">
            <v>435.25063998615531</v>
          </cell>
          <cell r="AG24">
            <v>198.2109296347615</v>
          </cell>
          <cell r="AH24">
            <v>357.61227954762683</v>
          </cell>
        </row>
        <row r="25">
          <cell r="D25">
            <v>19.528916390080223</v>
          </cell>
          <cell r="G25">
            <v>14.745648038897848</v>
          </cell>
          <cell r="J25">
            <v>0</v>
          </cell>
          <cell r="P25">
            <v>340.3486060600772</v>
          </cell>
          <cell r="Q25">
            <v>207.70986351863652</v>
          </cell>
          <cell r="R25">
            <v>433.5929909989535</v>
          </cell>
          <cell r="S25">
            <v>0</v>
          </cell>
          <cell r="V25">
            <v>0</v>
          </cell>
          <cell r="Z25">
            <v>60.007016023862512</v>
          </cell>
          <cell r="AA25">
            <v>21.826145524702845</v>
          </cell>
          <cell r="AB25">
            <v>106.10031080079906</v>
          </cell>
          <cell r="AC25">
            <v>69.199478841686073</v>
          </cell>
          <cell r="AD25">
            <v>93.239979397565634</v>
          </cell>
          <cell r="AE25">
            <v>5.6577070687959328</v>
          </cell>
          <cell r="AF25">
            <v>126.14874259484333</v>
          </cell>
          <cell r="AG25">
            <v>57.447496327117349</v>
          </cell>
          <cell r="AH25">
            <v>103.64680774011887</v>
          </cell>
        </row>
        <row r="26">
          <cell r="D26">
            <v>19.286976367274114</v>
          </cell>
          <cell r="G26">
            <v>16.378923001088566</v>
          </cell>
          <cell r="J26">
            <v>0</v>
          </cell>
          <cell r="P26">
            <v>229.9116698664314</v>
          </cell>
          <cell r="Q26">
            <v>945.23413773354309</v>
          </cell>
          <cell r="R26">
            <v>6749.1235325169964</v>
          </cell>
          <cell r="S26">
            <v>0</v>
          </cell>
          <cell r="V26">
            <v>0</v>
          </cell>
          <cell r="Z26">
            <v>1162.3571705786869</v>
          </cell>
          <cell r="AA26">
            <v>422.78017534889034</v>
          </cell>
          <cell r="AB26">
            <v>2055.200628721379</v>
          </cell>
          <cell r="AC26">
            <v>1340.4184337370848</v>
          </cell>
          <cell r="AD26">
            <v>2180.3144656444001</v>
          </cell>
          <cell r="AE26">
            <v>132.29926308624232</v>
          </cell>
          <cell r="AF26">
            <v>2949.84973269492</v>
          </cell>
          <cell r="AG26">
            <v>1343.3465780059762</v>
          </cell>
          <cell r="AH26">
            <v>2423.6667113586391</v>
          </cell>
        </row>
        <row r="28">
          <cell r="D28">
            <v>0</v>
          </cell>
          <cell r="G28">
            <v>0.11399302785153426</v>
          </cell>
          <cell r="J28">
            <v>0</v>
          </cell>
          <cell r="P28">
            <v>178.68677347343237</v>
          </cell>
          <cell r="Q28">
            <v>38.005180500135914</v>
          </cell>
          <cell r="R28">
            <v>180.06677333698931</v>
          </cell>
          <cell r="S28">
            <v>0</v>
          </cell>
          <cell r="V28">
            <v>0</v>
          </cell>
          <cell r="Z28">
            <v>0.38899190302026287</v>
          </cell>
          <cell r="AA28">
            <v>0.14148668682134868</v>
          </cell>
          <cell r="AB28">
            <v>0.68778893776408268</v>
          </cell>
          <cell r="AC28">
            <v>0.44858149506943334</v>
          </cell>
          <cell r="AD28">
            <v>5.5627368428323223</v>
          </cell>
          <cell r="AE28">
            <v>0.3375412109793503</v>
          </cell>
          <cell r="AF28">
            <v>7.5260876572826376</v>
          </cell>
          <cell r="AG28">
            <v>3.4273420737764937</v>
          </cell>
          <cell r="AH28">
            <v>6.1836126496717227</v>
          </cell>
        </row>
        <row r="29">
          <cell r="D29">
            <v>1.5842804404270581</v>
          </cell>
          <cell r="G29">
            <v>0.58584019041406332</v>
          </cell>
          <cell r="J29">
            <v>0</v>
          </cell>
          <cell r="P29">
            <v>141.8889628002953</v>
          </cell>
          <cell r="Q29">
            <v>87.654955323517243</v>
          </cell>
          <cell r="R29">
            <v>981.0119645866622</v>
          </cell>
          <cell r="S29">
            <v>0</v>
          </cell>
          <cell r="V29">
            <v>0</v>
          </cell>
          <cell r="Z29">
            <v>48.644804754505643</v>
          </cell>
          <cell r="AA29">
            <v>17.69340750372217</v>
          </cell>
          <cell r="AB29">
            <v>86.010424201809315</v>
          </cell>
          <cell r="AC29">
            <v>56.096692693879675</v>
          </cell>
          <cell r="AD29">
            <v>60.989266032000614</v>
          </cell>
          <cell r="AE29">
            <v>3.7007666001150596</v>
          </cell>
          <cell r="AF29">
            <v>82.515239400837913</v>
          </cell>
          <cell r="AG29">
            <v>37.577020705116524</v>
          </cell>
          <cell r="AH29">
            <v>67.796483562874073</v>
          </cell>
        </row>
        <row r="31">
          <cell r="D31">
            <v>0</v>
          </cell>
          <cell r="G31">
            <v>2.9707529613769929E-3</v>
          </cell>
          <cell r="J31">
            <v>0</v>
          </cell>
          <cell r="P31">
            <v>2047.4443327170625</v>
          </cell>
          <cell r="Q31">
            <v>2.8121379109577376</v>
          </cell>
          <cell r="R31">
            <v>54.185011121090646</v>
          </cell>
          <cell r="S31">
            <v>0</v>
          </cell>
          <cell r="V31">
            <v>0</v>
          </cell>
          <cell r="Z31">
            <v>354.338050895869</v>
          </cell>
          <cell r="AA31">
            <v>17.396873327134529</v>
          </cell>
          <cell r="AB31">
            <v>332.52544004475737</v>
          </cell>
          <cell r="AC31">
            <v>18.399684544842913</v>
          </cell>
          <cell r="AD31">
            <v>29.936845446032045</v>
          </cell>
          <cell r="AE31">
            <v>1.816450641072012</v>
          </cell>
          <cell r="AF31">
            <v>40.558193699321748</v>
          </cell>
          <cell r="AG31">
            <v>18.442776282152437</v>
          </cell>
          <cell r="AH31">
            <v>33.285246147933314</v>
          </cell>
        </row>
        <row r="32">
          <cell r="D32">
            <v>4.3260759534175905</v>
          </cell>
          <cell r="G32">
            <v>5.2524319678390698</v>
          </cell>
          <cell r="J32">
            <v>0</v>
          </cell>
          <cell r="P32">
            <v>3788.6649718816875</v>
          </cell>
          <cell r="Q32">
            <v>5688.2706324871397</v>
          </cell>
          <cell r="S32">
            <v>0</v>
          </cell>
          <cell r="V32">
            <v>0</v>
          </cell>
          <cell r="Z32">
            <v>5644.7677201541046</v>
          </cell>
          <cell r="AA32">
            <v>42.420079876315221</v>
          </cell>
          <cell r="AB32">
            <v>541.52182570007358</v>
          </cell>
          <cell r="AC32">
            <v>56.020163287610785</v>
          </cell>
          <cell r="AD32">
            <v>2997.043637950665</v>
          </cell>
          <cell r="AE32">
            <v>63.947761790483639</v>
          </cell>
          <cell r="AF32">
            <v>372.18355993635856</v>
          </cell>
          <cell r="AG32">
            <v>356.96080620867087</v>
          </cell>
          <cell r="AH32">
            <v>3495.2002038519981</v>
          </cell>
        </row>
        <row r="34">
          <cell r="D34">
            <v>486.51542973684218</v>
          </cell>
          <cell r="G34">
            <v>0.59609120521172643</v>
          </cell>
          <cell r="J34">
            <v>0</v>
          </cell>
          <cell r="P34">
            <v>4136.9804122059895</v>
          </cell>
          <cell r="R34">
            <v>9885.7455936201313</v>
          </cell>
          <cell r="S34">
            <v>0</v>
          </cell>
          <cell r="V34">
            <v>0</v>
          </cell>
          <cell r="AA34">
            <v>3.3695531406990731</v>
          </cell>
          <cell r="AB34">
            <v>361.08262452213432</v>
          </cell>
          <cell r="AC34">
            <v>1652.8000099999999</v>
          </cell>
          <cell r="AD34">
            <v>3129.341477148645</v>
          </cell>
          <cell r="AE34">
            <v>4.9624592719050691</v>
          </cell>
          <cell r="AF34">
            <v>2125.827198911185</v>
          </cell>
          <cell r="AG34">
            <v>46.786221077563937</v>
          </cell>
        </row>
        <row r="35">
          <cell r="D35">
            <v>1092.1859163455533</v>
          </cell>
          <cell r="G35">
            <v>18.925836156351792</v>
          </cell>
          <cell r="J35">
            <v>0</v>
          </cell>
          <cell r="P35">
            <v>823.69</v>
          </cell>
          <cell r="S35">
            <v>0</v>
          </cell>
          <cell r="V35">
            <v>0</v>
          </cell>
          <cell r="AA35">
            <v>509.02344763976009</v>
          </cell>
          <cell r="AB35">
            <v>5454.2480651501346</v>
          </cell>
          <cell r="AC35">
            <v>3307.0349461166311</v>
          </cell>
          <cell r="AD35">
            <v>0</v>
          </cell>
          <cell r="AE35">
            <v>553.18410824033822</v>
          </cell>
          <cell r="AF35">
            <v>5318.9766709827809</v>
          </cell>
          <cell r="AG35">
            <v>6225.648342196323</v>
          </cell>
        </row>
        <row r="43">
          <cell r="D43">
            <v>2964.2986539176045</v>
          </cell>
          <cell r="G43">
            <v>529.47807263843652</v>
          </cell>
          <cell r="J43">
            <v>0</v>
          </cell>
          <cell r="P43">
            <v>6681.0510571945824</v>
          </cell>
          <cell r="Q43">
            <v>781.34393500778697</v>
          </cell>
          <cell r="S43">
            <v>0</v>
          </cell>
          <cell r="V43">
            <v>799</v>
          </cell>
          <cell r="Z43">
            <v>4254.0624386169402</v>
          </cell>
          <cell r="AA43">
            <v>3157.197994166776</v>
          </cell>
          <cell r="AB43">
            <v>11439.980501103662</v>
          </cell>
          <cell r="AC43">
            <v>6789.8704535169109</v>
          </cell>
          <cell r="AD43">
            <v>5633.315961897847</v>
          </cell>
          <cell r="AE43">
            <v>90.05759569178997</v>
          </cell>
          <cell r="AF43">
            <v>8061.4561064487143</v>
          </cell>
          <cell r="AG43">
            <v>601.6309515207322</v>
          </cell>
          <cell r="AH43">
            <v>9544.704050730832</v>
          </cell>
        </row>
      </sheetData>
      <sheetData sheetId="19">
        <row r="12">
          <cell r="D12">
            <v>224.20875483709256</v>
          </cell>
          <cell r="G12">
            <v>6.2370207692932107</v>
          </cell>
          <cell r="J12">
            <v>10.15179194094706</v>
          </cell>
          <cell r="P12">
            <v>0.20041733425443586</v>
          </cell>
          <cell r="Q12">
            <v>6.3775912805518544</v>
          </cell>
          <cell r="R12">
            <v>29.259709166425559</v>
          </cell>
          <cell r="S12">
            <v>0.19282336219847868</v>
          </cell>
          <cell r="V12">
            <v>129.61780300810196</v>
          </cell>
          <cell r="Z12">
            <v>6.8500896798226307</v>
          </cell>
          <cell r="AA12">
            <v>2.123207489270341</v>
          </cell>
          <cell r="AB12">
            <v>15.379526662581071</v>
          </cell>
          <cell r="AC12">
            <v>4.0588039719456734</v>
          </cell>
          <cell r="AD12">
            <v>0.10295904104572033</v>
          </cell>
          <cell r="AE12">
            <v>4.8240327093703045E-3</v>
          </cell>
          <cell r="AF12">
            <v>1.9179551455240844</v>
          </cell>
          <cell r="AG12">
            <v>2.9585715117501969E-2</v>
          </cell>
          <cell r="AH12">
            <v>0.23154773835235379</v>
          </cell>
        </row>
        <row r="13">
          <cell r="D13">
            <v>1643.6886360441938</v>
          </cell>
          <cell r="G13">
            <v>43.138485095484242</v>
          </cell>
          <cell r="J13">
            <v>333.42506710648217</v>
          </cell>
          <cell r="P13">
            <v>9.7089711210923699</v>
          </cell>
          <cell r="Q13">
            <v>405.8207139750732</v>
          </cell>
          <cell r="R13">
            <v>771.94745421667187</v>
          </cell>
          <cell r="S13">
            <v>5.0791763679943562</v>
          </cell>
          <cell r="V13">
            <v>182.04209142211326</v>
          </cell>
          <cell r="Z13">
            <v>449.68209656108877</v>
          </cell>
          <cell r="AA13">
            <v>139.38042271499344</v>
          </cell>
          <cell r="AB13">
            <v>1009.6068981575281</v>
          </cell>
          <cell r="AC13">
            <v>266.44490290560168</v>
          </cell>
          <cell r="AD13">
            <v>13.142932343143055</v>
          </cell>
          <cell r="AE13">
            <v>0.61579764998207909</v>
          </cell>
          <cell r="AF13">
            <v>244.83090031513001</v>
          </cell>
          <cell r="AG13">
            <v>3.7766770957021842</v>
          </cell>
          <cell r="AH13">
            <v>29.557542771026736</v>
          </cell>
        </row>
        <row r="15">
          <cell r="D15">
            <v>0</v>
          </cell>
          <cell r="G15">
            <v>0</v>
          </cell>
          <cell r="J15">
            <v>0</v>
          </cell>
          <cell r="P15">
            <v>5.328841870398035E-2</v>
          </cell>
          <cell r="Q15">
            <v>0</v>
          </cell>
          <cell r="R15">
            <v>15.315728350591138</v>
          </cell>
          <cell r="S15">
            <v>0.10088935316141169</v>
          </cell>
          <cell r="V15">
            <v>0</v>
          </cell>
          <cell r="Z15">
            <v>3.2103699805584092</v>
          </cell>
          <cell r="AA15">
            <v>0.99506457647234592</v>
          </cell>
          <cell r="AB15">
            <v>7.2077845722490403</v>
          </cell>
          <cell r="AC15">
            <v>1.902203188213299</v>
          </cell>
          <cell r="AD15">
            <v>0.25285904170218659</v>
          </cell>
          <cell r="AE15">
            <v>1.1847432490068643E-2</v>
          </cell>
          <cell r="AF15">
            <v>4.7103420466944659</v>
          </cell>
          <cell r="AG15">
            <v>7.2660113154738859E-2</v>
          </cell>
          <cell r="AH15">
            <v>0.5686624373481235</v>
          </cell>
        </row>
        <row r="17">
          <cell r="D17">
            <v>10.287391666723382</v>
          </cell>
          <cell r="G17">
            <v>0.16142823975293472</v>
          </cell>
          <cell r="J17">
            <v>2.2046644043447547</v>
          </cell>
          <cell r="P17">
            <v>1.9662902198091834</v>
          </cell>
          <cell r="Q17">
            <v>0</v>
          </cell>
          <cell r="R17">
            <v>105.58525456259123</v>
          </cell>
          <cell r="S17">
            <v>0.69581360728980368</v>
          </cell>
          <cell r="V17">
            <v>11.178272118811471</v>
          </cell>
          <cell r="Z17">
            <v>51.402440420267837</v>
          </cell>
          <cell r="AA17">
            <v>15.932352942554624</v>
          </cell>
          <cell r="AB17">
            <v>115.40654793087521</v>
          </cell>
          <cell r="AC17">
            <v>30.456890215616276</v>
          </cell>
          <cell r="AD17">
            <v>1.3328626883474126</v>
          </cell>
          <cell r="AE17">
            <v>6.2449816357865368E-2</v>
          </cell>
          <cell r="AF17">
            <v>24.829007976655433</v>
          </cell>
          <cell r="AG17">
            <v>0.38300372058324927</v>
          </cell>
          <cell r="AH17">
            <v>2.9975156905747999</v>
          </cell>
        </row>
        <row r="18">
          <cell r="D18">
            <v>135.90204801785228</v>
          </cell>
          <cell r="G18">
            <v>2.6133354110726987</v>
          </cell>
          <cell r="J18">
            <v>49.894908001024092</v>
          </cell>
          <cell r="P18">
            <v>3.829351152878441</v>
          </cell>
          <cell r="Q18">
            <v>48.488567387916142</v>
          </cell>
          <cell r="R18">
            <v>290.57227702708957</v>
          </cell>
          <cell r="S18">
            <v>1.913908819390177</v>
          </cell>
          <cell r="V18">
            <v>11.798810976919741</v>
          </cell>
          <cell r="Z18">
            <v>113.15997751751657</v>
          </cell>
          <cell r="AA18">
            <v>35.074301648715888</v>
          </cell>
          <cell r="AB18">
            <v>254.06191345115113</v>
          </cell>
          <cell r="AC18">
            <v>67.049365436230602</v>
          </cell>
          <cell r="AD18">
            <v>6.6380672803097598</v>
          </cell>
          <cell r="AE18">
            <v>0.31101934674192583</v>
          </cell>
          <cell r="AF18">
            <v>123.6561176881161</v>
          </cell>
          <cell r="AG18">
            <v>1.9074766576239301</v>
          </cell>
          <cell r="AH18">
            <v>14.928552657206147</v>
          </cell>
        </row>
        <row r="20">
          <cell r="D20">
            <v>23.482334848789012</v>
          </cell>
          <cell r="G20">
            <v>0.7328097096928351</v>
          </cell>
          <cell r="J20">
            <v>22.431376756280287</v>
          </cell>
          <cell r="P20">
            <v>0.71498404996396259</v>
          </cell>
          <cell r="Q20">
            <v>13.170755410302721</v>
          </cell>
          <cell r="R20">
            <v>87.326307945387484</v>
          </cell>
          <cell r="S20">
            <v>0.56465588516899556</v>
          </cell>
          <cell r="V20">
            <v>6.0657583802750725</v>
          </cell>
          <cell r="Z20">
            <v>39.09032794386102</v>
          </cell>
          <cell r="AA20">
            <v>12.116173791550777</v>
          </cell>
          <cell r="AB20">
            <v>87.763922658194318</v>
          </cell>
          <cell r="AC20">
            <v>23.161737398934349</v>
          </cell>
          <cell r="AD20">
            <v>1.5198012172817887</v>
          </cell>
          <cell r="AE20">
            <v>7.120861567322169E-2</v>
          </cell>
          <cell r="AF20">
            <v>28.311360860140191</v>
          </cell>
          <cell r="AG20">
            <v>0.43672129609059462</v>
          </cell>
          <cell r="AH20">
            <v>3.4179274693368953</v>
          </cell>
        </row>
        <row r="22">
          <cell r="D22">
            <v>41.963526731476293</v>
          </cell>
          <cell r="G22">
            <v>4.2656910872347993</v>
          </cell>
          <cell r="J22">
            <v>11.680693146748578</v>
          </cell>
          <cell r="P22">
            <v>0.43492153794780603</v>
          </cell>
          <cell r="Q22">
            <v>9.71256068699903</v>
          </cell>
          <cell r="R22">
            <v>37.59183448145096</v>
          </cell>
          <cell r="S22">
            <v>0.24642829281011541</v>
          </cell>
          <cell r="V22">
            <v>1.2259322950480798</v>
          </cell>
          <cell r="Z22">
            <v>33.637333184299415</v>
          </cell>
          <cell r="AA22">
            <v>10.426000399141568</v>
          </cell>
          <cell r="AB22">
            <v>75.521093408437096</v>
          </cell>
          <cell r="AC22">
            <v>19.93073783197968</v>
          </cell>
          <cell r="AD22">
            <v>1.315819410674683</v>
          </cell>
          <cell r="AE22">
            <v>6.1651272314204177E-2</v>
          </cell>
          <cell r="AF22">
            <v>24.511520150651968</v>
          </cell>
          <cell r="AG22">
            <v>0.37810626279059223</v>
          </cell>
          <cell r="AH22">
            <v>2.9591865418264227</v>
          </cell>
        </row>
        <row r="23">
          <cell r="D23">
            <v>3.1501470139512762</v>
          </cell>
          <cell r="G23">
            <v>0.43270508217322706</v>
          </cell>
          <cell r="J23">
            <v>0.44485436832289094</v>
          </cell>
          <cell r="P23">
            <v>0.32701373332624639</v>
          </cell>
          <cell r="Q23">
            <v>5.0559386257176442</v>
          </cell>
          <cell r="R23">
            <v>54.051635031228514</v>
          </cell>
          <cell r="S23">
            <v>0.35611153279700125</v>
          </cell>
          <cell r="V23">
            <v>0</v>
          </cell>
          <cell r="Z23">
            <v>20.232025733853206</v>
          </cell>
          <cell r="AA23">
            <v>6.2709819241869651</v>
          </cell>
          <cell r="AB23">
            <v>45.424073808604291</v>
          </cell>
          <cell r="AC23">
            <v>11.987846911107409</v>
          </cell>
          <cell r="AD23">
            <v>0.35546325256744687</v>
          </cell>
          <cell r="AE23">
            <v>1.6654840021315436E-2</v>
          </cell>
          <cell r="AF23">
            <v>6.62168729799762</v>
          </cell>
          <cell r="AG23">
            <v>0.10214386632186173</v>
          </cell>
          <cell r="AH23">
            <v>0.79941218724846552</v>
          </cell>
        </row>
        <row r="24">
          <cell r="D24">
            <v>34.523236675220957</v>
          </cell>
          <cell r="G24">
            <v>1.8768742463636929</v>
          </cell>
          <cell r="J24">
            <v>5.5775876629320003</v>
          </cell>
          <cell r="P24">
            <v>0.25865466624771855</v>
          </cell>
          <cell r="Q24">
            <v>7.5324471695196875</v>
          </cell>
          <cell r="R24">
            <v>40.798350370927182</v>
          </cell>
          <cell r="S24">
            <v>0.2684405244787349</v>
          </cell>
          <cell r="V24">
            <v>6.4161727231970636</v>
          </cell>
          <cell r="Z24">
            <v>34.895488859423452</v>
          </cell>
          <cell r="AA24">
            <v>10.815969826835323</v>
          </cell>
          <cell r="AB24">
            <v>78.345850405158458</v>
          </cell>
          <cell r="AC24">
            <v>20.676218181902872</v>
          </cell>
          <cell r="AD24">
            <v>1.4261307686262443</v>
          </cell>
          <cell r="AE24">
            <v>6.681978975151287E-2</v>
          </cell>
          <cell r="AF24">
            <v>26.566436692648452</v>
          </cell>
          <cell r="AG24">
            <v>0.40980469721103724</v>
          </cell>
          <cell r="AH24">
            <v>3.2072691306776391</v>
          </cell>
        </row>
        <row r="25">
          <cell r="D25">
            <v>8.4705994135586558</v>
          </cell>
          <cell r="G25">
            <v>1.8614230194957493</v>
          </cell>
          <cell r="J25">
            <v>3.1370373712583719</v>
          </cell>
          <cell r="P25">
            <v>0.44390223629673858</v>
          </cell>
          <cell r="Q25">
            <v>2.0964963292722567</v>
          </cell>
          <cell r="R25">
            <v>12.156984084263751</v>
          </cell>
          <cell r="S25">
            <v>8.0113158176933361E-2</v>
          </cell>
          <cell r="V25">
            <v>0</v>
          </cell>
          <cell r="Z25">
            <v>5.0706060522667205</v>
          </cell>
          <cell r="AA25">
            <v>1.5716507737152692</v>
          </cell>
          <cell r="AB25">
            <v>11.384306574260819</v>
          </cell>
          <cell r="AC25">
            <v>3.0044272333738014</v>
          </cell>
          <cell r="AD25">
            <v>0.30094536184715753</v>
          </cell>
          <cell r="AE25">
            <v>1.4100464170400465E-2</v>
          </cell>
          <cell r="AF25">
            <v>5.6061099580371003</v>
          </cell>
          <cell r="AG25">
            <v>8.6477920259472402E-2</v>
          </cell>
          <cell r="AH25">
            <v>0.67680523434941775</v>
          </cell>
        </row>
        <row r="26">
          <cell r="D26">
            <v>8.9445381441309753</v>
          </cell>
          <cell r="G26">
            <v>3.0120518450679588</v>
          </cell>
          <cell r="J26">
            <v>54.462776840391349</v>
          </cell>
          <cell r="P26">
            <v>0.37152440971772482</v>
          </cell>
          <cell r="Q26">
            <v>37.173046201519071</v>
          </cell>
          <cell r="R26">
            <v>182.20775524647871</v>
          </cell>
          <cell r="S26">
            <v>1.0189117195464212</v>
          </cell>
          <cell r="V26">
            <v>0</v>
          </cell>
          <cell r="Z26">
            <v>94.272936060661749</v>
          </cell>
          <cell r="AA26">
            <v>29.220201958682065</v>
          </cell>
          <cell r="AB26">
            <v>211.65754048088453</v>
          </cell>
          <cell r="AC26">
            <v>55.85844641670473</v>
          </cell>
          <cell r="AD26">
            <v>6.0325663524587529</v>
          </cell>
          <cell r="AE26">
            <v>0.28264926625321735</v>
          </cell>
          <cell r="AF26">
            <v>112.37664569229841</v>
          </cell>
          <cell r="AG26">
            <v>1.7334834096989813</v>
          </cell>
          <cell r="AH26">
            <v>13.566823089893125</v>
          </cell>
        </row>
        <row r="28">
          <cell r="D28">
            <v>0</v>
          </cell>
          <cell r="G28">
            <v>4.2870698587922765E-2</v>
          </cell>
          <cell r="J28">
            <v>16.297565625122054</v>
          </cell>
          <cell r="P28">
            <v>0.3727720359642408</v>
          </cell>
          <cell r="Q28">
            <v>2.4901992882434332</v>
          </cell>
          <cell r="R28">
            <v>12.587868893535022</v>
          </cell>
          <cell r="S28">
            <v>8.2605900940186439E-2</v>
          </cell>
          <cell r="V28">
            <v>0</v>
          </cell>
          <cell r="Z28">
            <v>8.5540129801324305E-2</v>
          </cell>
          <cell r="AA28">
            <v>2.6513440365941832E-2</v>
          </cell>
          <cell r="AB28">
            <v>0.19205101954727155</v>
          </cell>
          <cell r="AC28">
            <v>5.0684098285755486E-2</v>
          </cell>
          <cell r="AD28">
            <v>4.7058689325318037E-2</v>
          </cell>
          <cell r="AE28">
            <v>2.2048831677115317E-3</v>
          </cell>
          <cell r="AF28">
            <v>0.87662486379446225</v>
          </cell>
          <cell r="AG28">
            <v>1.3522513050249152E-2</v>
          </cell>
          <cell r="AH28">
            <v>0.10583172660150164</v>
          </cell>
        </row>
        <row r="29">
          <cell r="D29">
            <v>1.3182756975171062</v>
          </cell>
          <cell r="G29">
            <v>0.22160978390701169</v>
          </cell>
          <cell r="J29">
            <v>11.064383480892452</v>
          </cell>
          <cell r="P29">
            <v>0.6153575771051436</v>
          </cell>
          <cell r="Q29">
            <v>5.6321610281594303</v>
          </cell>
          <cell r="R29">
            <v>117.40888828918018</v>
          </cell>
          <cell r="S29">
            <v>0.7730609545911119</v>
          </cell>
          <cell r="V29">
            <v>0</v>
          </cell>
          <cell r="Z29">
            <v>12.12847110741793</v>
          </cell>
          <cell r="AA29">
            <v>3.7592589137220349</v>
          </cell>
          <cell r="AB29">
            <v>27.230321571163202</v>
          </cell>
          <cell r="AC29">
            <v>7.1863419320505262</v>
          </cell>
          <cell r="AD29">
            <v>0.51837724835942112</v>
          </cell>
          <cell r="AE29">
            <v>2.4287996240842713E-2</v>
          </cell>
          <cell r="AF29">
            <v>9.6565032144391552</v>
          </cell>
          <cell r="AG29">
            <v>0.14895789080383937</v>
          </cell>
          <cell r="AH29">
            <v>1.1657944581830435</v>
          </cell>
        </row>
        <row r="31">
          <cell r="D31">
            <v>0</v>
          </cell>
          <cell r="G31">
            <v>1.5183555690396306E-3</v>
          </cell>
          <cell r="J31">
            <v>0</v>
          </cell>
          <cell r="P31">
            <v>8.9934559170992134</v>
          </cell>
          <cell r="Q31">
            <v>0.17686668498079897</v>
          </cell>
          <cell r="R31">
            <v>3.9270288263852882</v>
          </cell>
          <cell r="S31">
            <v>2.5879372123863844E-2</v>
          </cell>
          <cell r="V31">
            <v>0</v>
          </cell>
          <cell r="Z31">
            <v>16.233758348418789</v>
          </cell>
          <cell r="AA31">
            <v>3.9633216211769806</v>
          </cell>
          <cell r="AB31">
            <v>121.91709547873793</v>
          </cell>
          <cell r="AC31">
            <v>2.3300286698375392</v>
          </cell>
          <cell r="AD31">
            <v>0.2796554192754987</v>
          </cell>
          <cell r="AE31">
            <v>1.3102333458978342E-2</v>
          </cell>
          <cell r="AF31">
            <v>5.2610962190731545</v>
          </cell>
          <cell r="AG31">
            <v>8.0351321972701645E-2</v>
          </cell>
          <cell r="AH31">
            <v>0.62905635511062519</v>
          </cell>
        </row>
        <row r="32">
          <cell r="D32">
            <v>3.623180673470439</v>
          </cell>
          <cell r="G32">
            <v>3.1811482509981084</v>
          </cell>
          <cell r="J32">
            <v>0</v>
          </cell>
          <cell r="P32">
            <v>16.630670354216331</v>
          </cell>
          <cell r="Q32">
            <v>343.74813511351846</v>
          </cell>
          <cell r="S32">
            <v>9.2190816579215421E-2</v>
          </cell>
          <cell r="V32">
            <v>0</v>
          </cell>
          <cell r="Z32">
            <v>1189.7248541687268</v>
          </cell>
          <cell r="AA32">
            <v>10.611470854819235</v>
          </cell>
          <cell r="AB32">
            <v>200.58506442381119</v>
          </cell>
          <cell r="AC32">
            <v>8.2402941674529107</v>
          </cell>
          <cell r="AD32">
            <v>29.35620459236555</v>
          </cell>
          <cell r="AE32">
            <v>0.48347220201495306</v>
          </cell>
          <cell r="AF32">
            <v>50.231411865884134</v>
          </cell>
          <cell r="AG32">
            <v>1.6292823690647906</v>
          </cell>
          <cell r="AH32">
            <v>69.263548097873141</v>
          </cell>
        </row>
        <row r="33">
          <cell r="AG33">
            <v>0</v>
          </cell>
        </row>
        <row r="34">
          <cell r="D34">
            <v>2.236842105263158</v>
          </cell>
          <cell r="G34">
            <v>0.40390879478827363</v>
          </cell>
          <cell r="J34">
            <v>0</v>
          </cell>
          <cell r="P34">
            <v>18.035110207490305</v>
          </cell>
          <cell r="R34">
            <v>117.25440637986975</v>
          </cell>
          <cell r="S34">
            <v>0</v>
          </cell>
          <cell r="V34">
            <v>0</v>
          </cell>
          <cell r="AA34">
            <v>0.59894600169924461</v>
          </cell>
          <cell r="AB34">
            <v>138.93279564887763</v>
          </cell>
          <cell r="AC34">
            <v>43.323249999999994</v>
          </cell>
          <cell r="AD34">
            <v>30.658522851354867</v>
          </cell>
          <cell r="AE34">
            <v>3.7540728094930281E-2</v>
          </cell>
          <cell r="AF34">
            <v>59.221662257263226</v>
          </cell>
          <cell r="AG34">
            <v>0</v>
          </cell>
        </row>
        <row r="35">
          <cell r="D35">
            <v>751.75194155735858</v>
          </cell>
          <cell r="G35">
            <v>12.824063843648208</v>
          </cell>
          <cell r="J35">
            <v>530.13799999999992</v>
          </cell>
          <cell r="P35">
            <v>3.6400000000000006</v>
          </cell>
          <cell r="S35">
            <v>0</v>
          </cell>
          <cell r="V35">
            <v>0</v>
          </cell>
          <cell r="AA35">
            <v>126.97655236023985</v>
          </cell>
          <cell r="AB35">
            <v>2098.6164395383094</v>
          </cell>
          <cell r="AC35">
            <v>497.39790255071773</v>
          </cell>
          <cell r="AD35">
            <v>0</v>
          </cell>
          <cell r="AE35">
            <v>4.1848069789628051</v>
          </cell>
          <cell r="AF35">
            <v>670.73393786367956</v>
          </cell>
          <cell r="AG35">
            <v>0</v>
          </cell>
        </row>
        <row r="43">
          <cell r="D43">
            <v>2635.0112163373783</v>
          </cell>
          <cell r="G43">
            <v>358.77202736156352</v>
          </cell>
          <cell r="J43">
            <v>3452.8021462827751</v>
          </cell>
          <cell r="P43">
            <v>28.954855926666468</v>
          </cell>
          <cell r="Q43">
            <v>70.489613880713421</v>
          </cell>
          <cell r="S43">
            <v>38.580178499647047</v>
          </cell>
          <cell r="V43">
            <v>1371</v>
          </cell>
          <cell r="Z43">
            <v>1794.3786426232314</v>
          </cell>
          <cell r="AA43">
            <v>787.82852083392743</v>
          </cell>
          <cell r="AB43">
            <v>4176.3277010041165</v>
          </cell>
          <cell r="AC43">
            <v>1226.5050254465739</v>
          </cell>
          <cell r="AD43">
            <v>55.196601913912055</v>
          </cell>
          <cell r="AE43">
            <v>0.68157760735962292</v>
          </cell>
          <cell r="AF43">
            <v>1361.6730731506136</v>
          </cell>
          <cell r="AG43">
            <v>31.411284213687431</v>
          </cell>
          <cell r="AH43">
            <v>189.19780717930314</v>
          </cell>
        </row>
      </sheetData>
      <sheetData sheetId="20"/>
      <sheetData sheetId="21">
        <row r="12">
          <cell r="D12">
            <v>487.41285063214207</v>
          </cell>
          <cell r="E12">
            <v>25.359021082931957</v>
          </cell>
          <cell r="F12">
            <v>52.045975477541162</v>
          </cell>
          <cell r="G12">
            <v>15.729960848602548</v>
          </cell>
          <cell r="H12">
            <v>27.699521241396955</v>
          </cell>
          <cell r="J12">
            <v>3.904730784093001</v>
          </cell>
          <cell r="P12">
            <v>45.775788698980882</v>
          </cell>
          <cell r="Q12">
            <v>117.54795280948044</v>
          </cell>
          <cell r="S12">
            <v>181.92355971095222</v>
          </cell>
          <cell r="T12">
            <v>211.1734954983728</v>
          </cell>
          <cell r="V12">
            <v>108.44509280125854</v>
          </cell>
          <cell r="AB12">
            <v>35.184314982087557</v>
          </cell>
          <cell r="AC12">
            <v>10.582750936088397</v>
          </cell>
          <cell r="AD12">
            <v>59.993980254851138</v>
          </cell>
          <cell r="AE12">
            <v>32.903533536260589</v>
          </cell>
          <cell r="AF12">
            <v>11.057359168284961</v>
          </cell>
          <cell r="AG12">
            <v>0.66952588522735412</v>
          </cell>
          <cell r="AH12">
            <v>15.92737298572909</v>
          </cell>
          <cell r="AI12">
            <v>6.7788671407607648</v>
          </cell>
          <cell r="AJ12">
            <v>12.408605382853969</v>
          </cell>
        </row>
        <row r="13">
          <cell r="D13">
            <v>3571.6304142546096</v>
          </cell>
          <cell r="E13">
            <v>751.92488995795804</v>
          </cell>
          <cell r="F13">
            <v>120.20420883186199</v>
          </cell>
          <cell r="G13">
            <v>105.26761988549174</v>
          </cell>
          <cell r="H13">
            <v>1094.048327676735</v>
          </cell>
          <cell r="J13">
            <v>128.2468288645303</v>
          </cell>
          <cell r="P13">
            <v>2286.6178061182459</v>
          </cell>
          <cell r="Q13">
            <v>7566.8668867787283</v>
          </cell>
          <cell r="S13">
            <v>4635.6312605339954</v>
          </cell>
          <cell r="T13">
            <v>5400.3358393813542</v>
          </cell>
          <cell r="V13">
            <v>146.25190176538658</v>
          </cell>
          <cell r="AB13">
            <v>2194.6237852005656</v>
          </cell>
          <cell r="AC13">
            <v>652.85516305865019</v>
          </cell>
          <cell r="AD13">
            <v>3734.8776884172316</v>
          </cell>
          <cell r="AE13">
            <v>2027.2684000408628</v>
          </cell>
          <cell r="AF13">
            <v>1430.1925402191098</v>
          </cell>
          <cell r="AG13">
            <v>86.600925865526094</v>
          </cell>
          <cell r="AH13">
            <v>2058.459177154989</v>
          </cell>
          <cell r="AI13">
            <v>876.85657983453837</v>
          </cell>
          <cell r="AJ13">
            <v>1604.768833192717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P15">
            <v>12.228051135169787</v>
          </cell>
          <cell r="Q15">
            <v>0</v>
          </cell>
          <cell r="S15">
            <v>94.336611714631431</v>
          </cell>
          <cell r="T15">
            <v>109.60946613722527</v>
          </cell>
          <cell r="V15">
            <v>0</v>
          </cell>
          <cell r="AB15">
            <v>13.678536924934168</v>
          </cell>
          <cell r="AC15">
            <v>3.9372947653833954</v>
          </cell>
          <cell r="AD15">
            <v>23.146656939593555</v>
          </cell>
          <cell r="AE15">
            <v>12.179010137233035</v>
          </cell>
          <cell r="AF15">
            <v>24.673900285278275</v>
          </cell>
          <cell r="AG15">
            <v>1.4936913642868275</v>
          </cell>
          <cell r="AH15">
            <v>35.758217688166994</v>
          </cell>
          <cell r="AI15">
            <v>15.119077821622692</v>
          </cell>
          <cell r="AJ15">
            <v>27.715418399120995</v>
          </cell>
        </row>
        <row r="17">
          <cell r="D17">
            <v>22.492061691104144</v>
          </cell>
          <cell r="E17">
            <v>0</v>
          </cell>
          <cell r="F17">
            <v>1.3948144229297432</v>
          </cell>
          <cell r="G17">
            <v>0.26006250314692153</v>
          </cell>
          <cell r="H17">
            <v>37.291985841447939</v>
          </cell>
          <cell r="J17">
            <v>0.84799028765712914</v>
          </cell>
          <cell r="P17">
            <v>469.27637201423335</v>
          </cell>
          <cell r="Q17">
            <v>0</v>
          </cell>
          <cell r="S17">
            <v>656.68481802213785</v>
          </cell>
          <cell r="T17">
            <v>762.2423203809492</v>
          </cell>
          <cell r="V17">
            <v>13.566124781413077</v>
          </cell>
          <cell r="AB17">
            <v>238.83834796703005</v>
          </cell>
          <cell r="AC17">
            <v>70.252804441882859</v>
          </cell>
          <cell r="AD17">
            <v>405.66507325360715</v>
          </cell>
          <cell r="AE17">
            <v>217.86602522196037</v>
          </cell>
          <cell r="AF17">
            <v>142.35376657987925</v>
          </cell>
          <cell r="AG17">
            <v>8.6194547615556818</v>
          </cell>
          <cell r="AH17">
            <v>205.1200180777646</v>
          </cell>
          <cell r="AI17">
            <v>87.269529336515106</v>
          </cell>
          <cell r="AJ17">
            <v>159.75823794106682</v>
          </cell>
        </row>
        <row r="18">
          <cell r="D18">
            <v>302.9897742010773</v>
          </cell>
          <cell r="E18">
            <v>55.614472484130474</v>
          </cell>
          <cell r="F18">
            <v>3.7839481285193237</v>
          </cell>
          <cell r="G18">
            <v>6.9889921588625299</v>
          </cell>
          <cell r="H18">
            <v>94.27133362853607</v>
          </cell>
          <cell r="J18">
            <v>19.191309709102612</v>
          </cell>
          <cell r="P18">
            <v>895.66615641938552</v>
          </cell>
          <cell r="Q18">
            <v>844.64009002465866</v>
          </cell>
          <cell r="S18">
            <v>1623.5939362178731</v>
          </cell>
          <cell r="T18">
            <v>1907.202091935872</v>
          </cell>
          <cell r="V18">
            <v>8.6690096638860563</v>
          </cell>
          <cell r="AB18">
            <v>555.68275458372057</v>
          </cell>
          <cell r="AC18">
            <v>165.53055312566624</v>
          </cell>
          <cell r="AD18">
            <v>945.9044756437761</v>
          </cell>
          <cell r="AE18">
            <v>514.09231140239046</v>
          </cell>
          <cell r="AF18">
            <v>756.47449312110029</v>
          </cell>
          <cell r="AG18">
            <v>45.810330632849741</v>
          </cell>
          <cell r="AH18">
            <v>1085.8378793755589</v>
          </cell>
          <cell r="AI18">
            <v>463.90055728406901</v>
          </cell>
          <cell r="AJ18">
            <v>848.45674912190248</v>
          </cell>
        </row>
        <row r="20">
          <cell r="D20">
            <v>50.58925916270173</v>
          </cell>
          <cell r="E20">
            <v>2.9513393764202376</v>
          </cell>
          <cell r="F20">
            <v>3.7827667337632866</v>
          </cell>
          <cell r="G20">
            <v>1.9600955274181748</v>
          </cell>
          <cell r="H20">
            <v>14.740650344510284</v>
          </cell>
          <cell r="J20">
            <v>8.627884403003705</v>
          </cell>
          <cell r="P20">
            <v>170.06136932048338</v>
          </cell>
          <cell r="Q20">
            <v>213.62748089086483</v>
          </cell>
          <cell r="S20">
            <v>510.98337640687697</v>
          </cell>
          <cell r="T20">
            <v>595.83521309556102</v>
          </cell>
          <cell r="AB20">
            <v>188.10818010084259</v>
          </cell>
          <cell r="AC20">
            <v>55.781553602403584</v>
          </cell>
          <cell r="AD20">
            <v>319.95135617602824</v>
          </cell>
          <cell r="AE20">
            <v>173.15148938690569</v>
          </cell>
          <cell r="AF20">
            <v>170.24861646871324</v>
          </cell>
          <cell r="AG20">
            <v>10.309501426605681</v>
          </cell>
          <cell r="AH20">
            <v>244.61665257187983</v>
          </cell>
          <cell r="AI20">
            <v>104.39478796516735</v>
          </cell>
          <cell r="AJ20">
            <v>190.97913444918044</v>
          </cell>
        </row>
        <row r="22">
          <cell r="D22">
            <v>90.617986716204413</v>
          </cell>
          <cell r="E22">
            <v>46.892824203821945</v>
          </cell>
          <cell r="F22">
            <v>2.5188026628658409</v>
          </cell>
          <cell r="G22">
            <v>11.41562301258835</v>
          </cell>
          <cell r="H22">
            <v>52.504597074716806</v>
          </cell>
          <cell r="J22">
            <v>4.4927991407789198</v>
          </cell>
          <cell r="P22">
            <v>99.356815340379455</v>
          </cell>
          <cell r="Q22">
            <v>164.58686146350789</v>
          </cell>
          <cell r="S22">
            <v>197.23815038543154</v>
          </cell>
          <cell r="T22">
            <v>233.31890639666872</v>
          </cell>
          <cell r="V22">
            <v>0.26306287502664932</v>
          </cell>
          <cell r="AB22">
            <v>183.21088682430758</v>
          </cell>
          <cell r="AC22">
            <v>55.763298779583018</v>
          </cell>
          <cell r="AD22">
            <v>313.0567545282031</v>
          </cell>
          <cell r="AE22">
            <v>173.61018791580426</v>
          </cell>
          <cell r="AF22">
            <v>158.5529627244353</v>
          </cell>
          <cell r="AG22">
            <v>9.602641123999744</v>
          </cell>
          <cell r="AH22">
            <v>226.87654021178869</v>
          </cell>
          <cell r="AI22">
            <v>97.255864831230639</v>
          </cell>
          <cell r="AJ22">
            <v>177.74609734923445</v>
          </cell>
        </row>
        <row r="23">
          <cell r="D23">
            <v>19.305432237339264</v>
          </cell>
          <cell r="E23">
            <v>20.455220189153703</v>
          </cell>
          <cell r="F23">
            <v>14.042319240429253</v>
          </cell>
          <cell r="G23">
            <v>3.1206666002257455</v>
          </cell>
          <cell r="H23">
            <v>25.331341958293464</v>
          </cell>
          <cell r="J23">
            <v>0.17110639742549635</v>
          </cell>
          <cell r="P23">
            <v>290.73403911840222</v>
          </cell>
          <cell r="Q23">
            <v>391.54195423223632</v>
          </cell>
          <cell r="S23">
            <v>1160.1236501562148</v>
          </cell>
          <cell r="T23">
            <v>1244.5439511010036</v>
          </cell>
          <cell r="V23">
            <v>0</v>
          </cell>
          <cell r="AB23">
            <v>305.03730637175966</v>
          </cell>
          <cell r="AC23">
            <v>104.40890540464254</v>
          </cell>
          <cell r="AD23">
            <v>532.79955153514584</v>
          </cell>
          <cell r="AE23">
            <v>329.11029714418368</v>
          </cell>
          <cell r="AF23">
            <v>145.25069076079566</v>
          </cell>
          <cell r="AG23">
            <v>8.8087497997666713</v>
          </cell>
          <cell r="AH23">
            <v>199.85623371622589</v>
          </cell>
          <cell r="AI23">
            <v>89.375737703185138</v>
          </cell>
          <cell r="AJ23">
            <v>161.86688437073343</v>
          </cell>
        </row>
        <row r="24">
          <cell r="D24">
            <v>105.70195228144584</v>
          </cell>
          <cell r="E24">
            <v>66.939042999326134</v>
          </cell>
          <cell r="F24">
            <v>3.9111544600997887</v>
          </cell>
          <cell r="G24">
            <v>8.7210424430551114</v>
          </cell>
          <cell r="H24">
            <v>105.33000849875074</v>
          </cell>
          <cell r="J24">
            <v>2.1453333928744955</v>
          </cell>
          <cell r="P24">
            <v>227.96110053002829</v>
          </cell>
          <cell r="Q24">
            <v>406.08435529988589</v>
          </cell>
          <cell r="S24">
            <v>768.3190533239308</v>
          </cell>
          <cell r="T24">
            <v>828.03868762338163</v>
          </cell>
          <cell r="V24">
            <v>3.1677696109642302</v>
          </cell>
          <cell r="AB24">
            <v>335.93051431148217</v>
          </cell>
          <cell r="AC24">
            <v>110.9047062276091</v>
          </cell>
          <cell r="AD24">
            <v>582.6780691699912</v>
          </cell>
          <cell r="AE24">
            <v>348.31603495724698</v>
          </cell>
          <cell r="AF24">
            <v>323.13176072823319</v>
          </cell>
          <cell r="AG24">
            <v>19.587590047895066</v>
          </cell>
          <cell r="AH24">
            <v>450.57934923275855</v>
          </cell>
          <cell r="AI24">
            <v>198.62073433197253</v>
          </cell>
          <cell r="AJ24">
            <v>360.81954867830444</v>
          </cell>
        </row>
        <row r="25">
          <cell r="D25">
            <v>27.600481843984117</v>
          </cell>
          <cell r="E25">
            <v>16.499073453547766</v>
          </cell>
          <cell r="F25">
            <v>13.661518856892572</v>
          </cell>
          <cell r="G25">
            <v>14.796093107176866</v>
          </cell>
          <cell r="H25">
            <v>42.7193569318665</v>
          </cell>
          <cell r="J25">
            <v>1.2066132231291586</v>
          </cell>
          <cell r="P25">
            <v>340.79250829637397</v>
          </cell>
          <cell r="Q25">
            <v>209.80635984790879</v>
          </cell>
          <cell r="S25">
            <v>212.69537009795746</v>
          </cell>
          <cell r="T25">
            <v>229.90566962088067</v>
          </cell>
          <cell r="V25">
            <v>0</v>
          </cell>
          <cell r="AB25">
            <v>65.077622076129231</v>
          </cell>
          <cell r="AC25">
            <v>22.031069817396322</v>
          </cell>
          <cell r="AD25">
            <v>113.42508407269405</v>
          </cell>
          <cell r="AE25">
            <v>69.368837761267457</v>
          </cell>
          <cell r="AF25">
            <v>93.540924759412789</v>
          </cell>
          <cell r="AG25">
            <v>5.6718075329663336</v>
          </cell>
          <cell r="AH25">
            <v>129.38344172086568</v>
          </cell>
          <cell r="AI25">
            <v>57.533974247376818</v>
          </cell>
          <cell r="AJ25">
            <v>104.32361297446829</v>
          </cell>
        </row>
        <row r="26">
          <cell r="D26">
            <v>27.810154045479155</v>
          </cell>
          <cell r="E26">
            <v>69.232353404945584</v>
          </cell>
          <cell r="F26">
            <v>8.1354972641954433</v>
          </cell>
          <cell r="G26">
            <v>16.460550422364122</v>
          </cell>
          <cell r="H26">
            <v>246.99480233000457</v>
          </cell>
          <cell r="J26">
            <v>20.948270271191568</v>
          </cell>
          <cell r="P26">
            <v>230.28319427614912</v>
          </cell>
          <cell r="Q26">
            <v>982.40718393506222</v>
          </cell>
          <cell r="S26">
            <v>2966.4377233219097</v>
          </cell>
          <cell r="T26">
            <v>3216.0865224575909</v>
          </cell>
          <cell r="V26">
            <v>0</v>
          </cell>
          <cell r="AB26">
            <v>1256.6301066393487</v>
          </cell>
          <cell r="AC26">
            <v>426.59013702669262</v>
          </cell>
          <cell r="AD26">
            <v>2191.3831432378661</v>
          </cell>
          <cell r="AE26">
            <v>1343.5671623964256</v>
          </cell>
          <cell r="AF26">
            <v>2186.3470319968587</v>
          </cell>
          <cell r="AG26">
            <v>132.58191235249555</v>
          </cell>
          <cell r="AH26">
            <v>3014.6905296694904</v>
          </cell>
          <cell r="AI26">
            <v>1345.0800614156751</v>
          </cell>
          <cell r="AJ26">
            <v>2437.2335344485323</v>
          </cell>
        </row>
        <row r="28">
          <cell r="D28">
            <v>0</v>
          </cell>
          <cell r="E28">
            <v>21.375371526821088</v>
          </cell>
          <cell r="F28">
            <v>3.5717846801523945</v>
          </cell>
          <cell r="G28">
            <v>0.11515483540134246</v>
          </cell>
          <cell r="H28">
            <v>9.2127327248585367</v>
          </cell>
          <cell r="J28">
            <v>6.2686081996528022</v>
          </cell>
          <cell r="P28">
            <v>179.0595455093966</v>
          </cell>
          <cell r="Q28">
            <v>40.495379788379346</v>
          </cell>
          <cell r="S28">
            <v>69.622280922758179</v>
          </cell>
          <cell r="T28">
            <v>81.846321044480817</v>
          </cell>
          <cell r="V28">
            <v>0</v>
          </cell>
          <cell r="AB28">
            <v>0.47453203282158718</v>
          </cell>
          <cell r="AC28">
            <v>0.14494371945526996</v>
          </cell>
          <cell r="AD28">
            <v>0.811356426538552</v>
          </cell>
          <cell r="AE28">
            <v>0.45143854683300466</v>
          </cell>
          <cell r="AF28">
            <v>33.306411844425803</v>
          </cell>
          <cell r="AG28">
            <v>0.33974609414706186</v>
          </cell>
          <cell r="AH28">
            <v>8.0318960880823536</v>
          </cell>
          <cell r="AI28">
            <v>3.4408645868267427</v>
          </cell>
          <cell r="AJ28">
            <v>6.2894443762732246</v>
          </cell>
        </row>
        <row r="29">
          <cell r="D29">
            <v>2.8404551107442817</v>
          </cell>
          <cell r="E29">
            <v>39.678084287380173</v>
          </cell>
          <cell r="F29">
            <v>2.5487128647209443</v>
          </cell>
          <cell r="G29">
            <v>0.59184587561479529</v>
          </cell>
          <cell r="H29">
            <v>24.576052164145452</v>
          </cell>
          <cell r="J29">
            <v>4.2557450976305553</v>
          </cell>
          <cell r="P29">
            <v>142.50432037740046</v>
          </cell>
          <cell r="Q29">
            <v>93.287116351676673</v>
          </cell>
          <cell r="S29">
            <v>462.0446656227511</v>
          </cell>
          <cell r="T29">
            <v>569.45181172376329</v>
          </cell>
          <cell r="V29">
            <v>0</v>
          </cell>
          <cell r="AB29">
            <v>60.773275861923572</v>
          </cell>
          <cell r="AC29">
            <v>18.183569495705324</v>
          </cell>
          <cell r="AD29">
            <v>103.5306772210418</v>
          </cell>
          <cell r="AE29">
            <v>56.501785249237649</v>
          </cell>
          <cell r="AF29">
            <v>61.507643280360035</v>
          </cell>
          <cell r="AG29">
            <v>3.7250545963559025</v>
          </cell>
          <cell r="AH29">
            <v>88.086996419873458</v>
          </cell>
          <cell r="AI29">
            <v>37.725978595920367</v>
          </cell>
          <cell r="AJ29">
            <v>68.962278021057116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3.0119008087764409E-3</v>
          </cell>
          <cell r="H31">
            <v>1.3859745509814201E-2</v>
          </cell>
          <cell r="J31">
            <v>0</v>
          </cell>
          <cell r="P31">
            <v>2056.4377886341613</v>
          </cell>
          <cell r="Q31">
            <v>2.9890045959385367</v>
          </cell>
          <cell r="S31">
            <v>21.435845470920484</v>
          </cell>
          <cell r="T31">
            <v>25.408809633155744</v>
          </cell>
          <cell r="V31">
            <v>0</v>
          </cell>
          <cell r="AB31">
            <v>370.57180924428781</v>
          </cell>
          <cell r="AC31">
            <v>17.913528408805679</v>
          </cell>
          <cell r="AD31">
            <v>410.96804206873293</v>
          </cell>
          <cell r="AE31">
            <v>18.53102776185743</v>
          </cell>
          <cell r="AF31">
            <v>30.216500865307545</v>
          </cell>
          <cell r="AG31">
            <v>1.8295529745309904</v>
          </cell>
          <cell r="AH31">
            <v>43.568071829181207</v>
          </cell>
          <cell r="AI31">
            <v>18.52312760412514</v>
          </cell>
          <cell r="AJ31">
            <v>33.914302503043942</v>
          </cell>
        </row>
        <row r="32">
          <cell r="D32">
            <v>7.7785770029586923</v>
          </cell>
          <cell r="E32">
            <v>3.5137259871225881</v>
          </cell>
          <cell r="F32">
            <v>0.33154826268546655</v>
          </cell>
          <cell r="G32">
            <v>5.3386419475409159</v>
          </cell>
          <cell r="H32">
            <v>31.085251769462982</v>
          </cell>
          <cell r="J32">
            <v>0</v>
          </cell>
          <cell r="P32">
            <v>3805.2956422359039</v>
          </cell>
          <cell r="Q32">
            <v>6032.0187676006581</v>
          </cell>
          <cell r="S32">
            <v>2885.8285879464656</v>
          </cell>
          <cell r="T32">
            <v>3382.3106641264067</v>
          </cell>
          <cell r="V32">
            <v>0</v>
          </cell>
          <cell r="AB32">
            <v>6834.4925743228305</v>
          </cell>
          <cell r="AC32">
            <v>43.789288117047654</v>
          </cell>
          <cell r="AD32">
            <v>670.57385887033092</v>
          </cell>
          <cell r="AE32">
            <v>56.484563753485219</v>
          </cell>
          <cell r="AF32">
            <v>3026.3998425430304</v>
          </cell>
          <cell r="AG32">
            <v>64.431233992498591</v>
          </cell>
          <cell r="AH32">
            <v>401.08150760075284</v>
          </cell>
          <cell r="AI32">
            <v>358.59008857773568</v>
          </cell>
          <cell r="AJ32">
            <v>3564.4637519498715</v>
          </cell>
        </row>
        <row r="34">
          <cell r="D34">
            <v>486.75227184210536</v>
          </cell>
          <cell r="E34">
            <v>537.74417214615289</v>
          </cell>
          <cell r="F34">
            <v>0.98103824344879698</v>
          </cell>
          <cell r="G34">
            <v>0.60703724301086659</v>
          </cell>
          <cell r="H34">
            <v>706.28363209880138</v>
          </cell>
          <cell r="J34">
            <v>0</v>
          </cell>
          <cell r="P34">
            <v>4155.0155224134796</v>
          </cell>
          <cell r="S34">
            <v>9802.3919516359074</v>
          </cell>
          <cell r="T34">
            <v>0</v>
          </cell>
          <cell r="V34">
            <v>0</v>
          </cell>
          <cell r="AC34">
            <v>3.4791493282636954</v>
          </cell>
          <cell r="AD34">
            <v>450.44491948814772</v>
          </cell>
          <cell r="AE34">
            <v>1655.2421323224351</v>
          </cell>
          <cell r="AF34">
            <v>3160</v>
          </cell>
          <cell r="AG34">
            <v>4.9999999999999991</v>
          </cell>
          <cell r="AH34">
            <v>2159.9978199976526</v>
          </cell>
          <cell r="AI34">
            <v>46.786221077563937</v>
          </cell>
        </row>
        <row r="35">
          <cell r="D35">
            <v>1808.9192980570383</v>
          </cell>
          <cell r="E35">
            <v>778.94875494801863</v>
          </cell>
          <cell r="F35">
            <v>118.00393303531945</v>
          </cell>
          <cell r="G35">
            <v>19.273371761870713</v>
          </cell>
          <cell r="H35">
            <v>0</v>
          </cell>
          <cell r="J35">
            <v>203.9094359359359</v>
          </cell>
          <cell r="P35">
            <v>827.33</v>
          </cell>
          <cell r="S35">
            <v>23747.061447131633</v>
          </cell>
          <cell r="T35">
            <v>9322.3119776891472</v>
          </cell>
          <cell r="V35">
            <v>0</v>
          </cell>
          <cell r="AC35">
            <v>525.57965759190347</v>
          </cell>
          <cell r="AD35">
            <v>6804.0890470051791</v>
          </cell>
          <cell r="AE35">
            <v>3335.0731593382047</v>
          </cell>
          <cell r="AF35">
            <v>0</v>
          </cell>
          <cell r="AG35">
            <v>557.36891521930102</v>
          </cell>
          <cell r="AH35">
            <v>5728.7149528764567</v>
          </cell>
          <cell r="AI35">
            <v>6225.648342196323</v>
          </cell>
        </row>
        <row r="36">
          <cell r="D36">
            <v>0</v>
          </cell>
          <cell r="E36">
            <v>33.099724160289618</v>
          </cell>
          <cell r="F36">
            <v>16.592741834029216</v>
          </cell>
          <cell r="G36">
            <v>0</v>
          </cell>
          <cell r="H36">
            <v>0</v>
          </cell>
          <cell r="J36">
            <v>0</v>
          </cell>
          <cell r="P36">
            <v>0</v>
          </cell>
        </row>
        <row r="43">
          <cell r="D43">
            <v>5228.6155025529824</v>
          </cell>
          <cell r="E43">
            <v>2812.1903115001378</v>
          </cell>
          <cell r="F43">
            <v>345.42228688720252</v>
          </cell>
          <cell r="G43">
            <v>539.20089180812658</v>
          </cell>
          <cell r="H43">
            <v>6451.0977040920307</v>
          </cell>
          <cell r="J43">
            <v>1328.0672920011575</v>
          </cell>
          <cell r="P43">
            <v>6710.0059131212493</v>
          </cell>
          <cell r="Q43">
            <v>851.83354888850045</v>
          </cell>
          <cell r="S43">
            <v>-3567.2616916635757</v>
          </cell>
          <cell r="T43">
            <v>25896.09368037336</v>
          </cell>
          <cell r="V43">
            <v>799</v>
          </cell>
          <cell r="AB43">
            <v>6048.4410812401711</v>
          </cell>
          <cell r="AC43">
            <v>3259.9043371702351</v>
          </cell>
          <cell r="AD43">
            <v>14127.070252196016</v>
          </cell>
          <cell r="AE43">
            <v>6859.0082790775969</v>
          </cell>
          <cell r="AF43">
            <v>5688.5125638117588</v>
          </cell>
          <cell r="AG43">
            <v>90.739173299149599</v>
          </cell>
          <cell r="AH43">
            <v>8824.5181902842069</v>
          </cell>
          <cell r="AI43">
            <v>633.04223573441959</v>
          </cell>
          <cell r="AJ43">
            <v>9733.9018579101357</v>
          </cell>
        </row>
      </sheetData>
      <sheetData sheetId="22">
        <row r="12">
          <cell r="D12">
            <v>20.31192752116343</v>
          </cell>
          <cell r="E12">
            <v>7.4995864881684087</v>
          </cell>
          <cell r="F12">
            <v>1249.4258206420432</v>
          </cell>
          <cell r="G12">
            <v>6.0679958161958325</v>
          </cell>
          <cell r="H12">
            <v>12.737200745106318</v>
          </cell>
          <cell r="J12">
            <v>6.247061156854059</v>
          </cell>
          <cell r="R12">
            <v>0.19282336219847868</v>
          </cell>
          <cell r="S12">
            <v>2.4869269534829428</v>
          </cell>
          <cell r="U12">
            <v>129.61780300810196</v>
          </cell>
          <cell r="Y12">
            <v>0</v>
          </cell>
          <cell r="Z12">
            <v>1.8463668575874621</v>
          </cell>
          <cell r="AA12">
            <v>5.4841900342467653</v>
          </cell>
          <cell r="AB12">
            <v>3.8300100614639518</v>
          </cell>
          <cell r="AC12">
            <v>0</v>
          </cell>
          <cell r="AD12">
            <v>0</v>
          </cell>
          <cell r="AE12">
            <v>0.81130403104093674</v>
          </cell>
        </row>
        <row r="13">
          <cell r="D13">
            <v>97.925170971477172</v>
          </cell>
          <cell r="E13">
            <v>215.78941671908106</v>
          </cell>
          <cell r="F13">
            <v>2963.2693178845957</v>
          </cell>
          <cell r="G13">
            <v>41.96942045875025</v>
          </cell>
          <cell r="H13">
            <v>489.49655969997769</v>
          </cell>
          <cell r="J13">
            <v>205.17823824195187</v>
          </cell>
          <cell r="R13">
            <v>5.0791763679943562</v>
          </cell>
          <cell r="S13">
            <v>65.508351617978491</v>
          </cell>
          <cell r="U13">
            <v>182.04209142211326</v>
          </cell>
          <cell r="Y13">
            <v>0</v>
          </cell>
          <cell r="Z13">
            <v>121.2068977704738</v>
          </cell>
          <cell r="AA13">
            <v>360.01602720672327</v>
          </cell>
          <cell r="AB13">
            <v>251.4254608026929</v>
          </cell>
          <cell r="AC13">
            <v>0</v>
          </cell>
          <cell r="AD13">
            <v>0</v>
          </cell>
          <cell r="AE13">
            <v>103.56462027414636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R15">
            <v>0.10088935316141169</v>
          </cell>
          <cell r="S15">
            <v>1.301213965133079</v>
          </cell>
          <cell r="U15">
            <v>0</v>
          </cell>
          <cell r="Y15">
            <v>0</v>
          </cell>
          <cell r="Z15">
            <v>0.86532016510041299</v>
          </cell>
          <cell r="AA15">
            <v>2.5702260665993677</v>
          </cell>
          <cell r="AB15">
            <v>1.7949764019555037</v>
          </cell>
          <cell r="AC15">
            <v>0</v>
          </cell>
          <cell r="AD15">
            <v>0</v>
          </cell>
          <cell r="AE15">
            <v>1.9924968000336634</v>
          </cell>
        </row>
        <row r="17">
          <cell r="D17">
            <v>0.69478135911560501</v>
          </cell>
          <cell r="E17">
            <v>0</v>
          </cell>
          <cell r="F17">
            <v>32.931611125509058</v>
          </cell>
          <cell r="G17">
            <v>0.15705349070813973</v>
          </cell>
          <cell r="H17">
            <v>16.354224519234503</v>
          </cell>
          <cell r="J17">
            <v>1.3566741166876257</v>
          </cell>
          <cell r="R17">
            <v>0.69581360728980368</v>
          </cell>
          <cell r="S17">
            <v>8.9742113965838772</v>
          </cell>
          <cell r="U17">
            <v>11.178272118811471</v>
          </cell>
          <cell r="Y17">
            <v>0</v>
          </cell>
          <cell r="Z17">
            <v>13.854966405863777</v>
          </cell>
          <cell r="AA17">
            <v>41.152855607008007</v>
          </cell>
          <cell r="AB17">
            <v>28.740041838185817</v>
          </cell>
          <cell r="AC17">
            <v>0</v>
          </cell>
          <cell r="AD17">
            <v>0</v>
          </cell>
          <cell r="AE17">
            <v>10.502786942237833</v>
          </cell>
        </row>
        <row r="18">
          <cell r="D18">
            <v>13.205696202900915</v>
          </cell>
          <cell r="E18">
            <v>16.927857687267807</v>
          </cell>
          <cell r="F18">
            <v>73.496218184435378</v>
          </cell>
          <cell r="G18">
            <v>2.54251331321165</v>
          </cell>
          <cell r="H18">
            <v>39.943939994251544</v>
          </cell>
          <cell r="J18">
            <v>30.70359829192148</v>
          </cell>
          <cell r="R18">
            <v>1.913908819390177</v>
          </cell>
          <cell r="S18">
            <v>24.684516311622026</v>
          </cell>
          <cell r="U18">
            <v>11.798810976919741</v>
          </cell>
          <cell r="Y18">
            <v>0</v>
          </cell>
          <cell r="Z18">
            <v>30.501036024260486</v>
          </cell>
          <cell r="AA18">
            <v>90.596014064625024</v>
          </cell>
          <cell r="AB18">
            <v>63.269807068912087</v>
          </cell>
          <cell r="AC18">
            <v>0</v>
          </cell>
          <cell r="AD18">
            <v>0</v>
          </cell>
          <cell r="AE18">
            <v>52.30711832722659</v>
          </cell>
        </row>
        <row r="20">
          <cell r="D20">
            <v>1.1061995684038664</v>
          </cell>
          <cell r="E20">
            <v>0.74803357838045559</v>
          </cell>
          <cell r="F20">
            <v>92.978385815509242</v>
          </cell>
          <cell r="G20">
            <v>0.71295036796674216</v>
          </cell>
          <cell r="H20">
            <v>11.640428088961643</v>
          </cell>
          <cell r="J20">
            <v>13.803492353276582</v>
          </cell>
          <cell r="R20">
            <v>0.56465588516899556</v>
          </cell>
          <cell r="S20">
            <v>7.2826130830770461</v>
          </cell>
          <cell r="Y20">
            <v>0</v>
          </cell>
          <cell r="Z20">
            <v>10.536370958816242</v>
          </cell>
          <cell r="AA20">
            <v>31.295763554253426</v>
          </cell>
          <cell r="AB20">
            <v>21.856115223120696</v>
          </cell>
          <cell r="AC20">
            <v>0</v>
          </cell>
          <cell r="AD20">
            <v>0</v>
          </cell>
          <cell r="AE20">
            <v>11.97583856102645</v>
          </cell>
        </row>
        <row r="22">
          <cell r="D22">
            <v>1.9768288541395405</v>
          </cell>
          <cell r="E22">
            <v>11.315656310851823</v>
          </cell>
          <cell r="F22">
            <v>45.904514964930179</v>
          </cell>
          <cell r="G22">
            <v>4.1500897027568922</v>
          </cell>
          <cell r="H22">
            <v>32.288411260894854</v>
          </cell>
          <cell r="J22">
            <v>7.1878940059696577</v>
          </cell>
          <cell r="R22">
            <v>0.24642829281011541</v>
          </cell>
          <cell r="S22">
            <v>3.1782931098330272</v>
          </cell>
          <cell r="U22">
            <v>1.2259322950480798</v>
          </cell>
          <cell r="Y22">
            <v>0</v>
          </cell>
          <cell r="Z22">
            <v>9.0665757781328082</v>
          </cell>
          <cell r="AA22">
            <v>26.930089393041328</v>
          </cell>
          <cell r="AB22">
            <v>18.807246409658404</v>
          </cell>
          <cell r="AC22">
            <v>0</v>
          </cell>
          <cell r="AD22">
            <v>0</v>
          </cell>
          <cell r="AE22">
            <v>10.36848810128518</v>
          </cell>
        </row>
        <row r="23">
          <cell r="D23">
            <v>0.41828681808331053</v>
          </cell>
          <cell r="E23">
            <v>2.2853964640686639</v>
          </cell>
          <cell r="F23">
            <v>67.917877416534537</v>
          </cell>
          <cell r="G23">
            <v>0.42097865718208283</v>
          </cell>
          <cell r="H23">
            <v>1.8738617988454256</v>
          </cell>
          <cell r="J23">
            <v>0.27374797089739455</v>
          </cell>
          <cell r="R23">
            <v>0.35611153279700125</v>
          </cell>
          <cell r="S23">
            <v>4.5929256665869653</v>
          </cell>
          <cell r="U23">
            <v>0</v>
          </cell>
          <cell r="Y23">
            <v>0</v>
          </cell>
          <cell r="Z23">
            <v>5.4533215655375926</v>
          </cell>
          <cell r="AA23">
            <v>16.197784129607953</v>
          </cell>
          <cell r="AB23">
            <v>11.312094548587254</v>
          </cell>
          <cell r="AC23">
            <v>0</v>
          </cell>
          <cell r="AD23">
            <v>0</v>
          </cell>
          <cell r="AE23">
            <v>2.8010048147867792</v>
          </cell>
        </row>
        <row r="24">
          <cell r="D24">
            <v>1.6263263260780536</v>
          </cell>
          <cell r="E24">
            <v>9.2587688104908494</v>
          </cell>
          <cell r="F24">
            <v>31.375324144637936</v>
          </cell>
          <cell r="G24">
            <v>1.8260104456492297</v>
          </cell>
          <cell r="H24">
            <v>41.295285268083312</v>
          </cell>
          <cell r="J24">
            <v>3.4322542700575047</v>
          </cell>
          <cell r="R24">
            <v>0.2684405244787349</v>
          </cell>
          <cell r="S24">
            <v>3.4621944567385552</v>
          </cell>
          <cell r="U24">
            <v>6.4161727231970636</v>
          </cell>
          <cell r="Y24">
            <v>0</v>
          </cell>
          <cell r="Z24">
            <v>9.4056978989828792</v>
          </cell>
          <cell r="AA24">
            <v>27.93737033935804</v>
          </cell>
          <cell r="AB24">
            <v>19.510704191942182</v>
          </cell>
          <cell r="AC24">
            <v>0</v>
          </cell>
          <cell r="AD24">
            <v>0</v>
          </cell>
          <cell r="AE24">
            <v>11.237727446045199</v>
          </cell>
        </row>
        <row r="25">
          <cell r="D25">
            <v>0.39903395965476313</v>
          </cell>
          <cell r="E25">
            <v>2.2481897983344945</v>
          </cell>
          <cell r="F25">
            <v>77.557348498882817</v>
          </cell>
          <cell r="G25">
            <v>1.8109779512167314</v>
          </cell>
          <cell r="H25">
            <v>19.581067109268659</v>
          </cell>
          <cell r="J25">
            <v>1.9304241481292133</v>
          </cell>
          <cell r="R25">
            <v>8.0113158176933361E-2</v>
          </cell>
          <cell r="S25">
            <v>1.0332543221281405</v>
          </cell>
          <cell r="U25">
            <v>0</v>
          </cell>
          <cell r="Y25">
            <v>0</v>
          </cell>
          <cell r="Z25">
            <v>1.3667264810217929</v>
          </cell>
          <cell r="AA25">
            <v>4.0595333023658355</v>
          </cell>
          <cell r="AB25">
            <v>2.8350683137924193</v>
          </cell>
          <cell r="AC25">
            <v>0</v>
          </cell>
          <cell r="AD25">
            <v>0</v>
          </cell>
          <cell r="AE25">
            <v>2.3714108320147602</v>
          </cell>
        </row>
        <row r="26">
          <cell r="D26">
            <v>0.42136046592593279</v>
          </cell>
          <cell r="E26">
            <v>8.6199537358134446</v>
          </cell>
          <cell r="F26">
            <v>52.154272843303772</v>
          </cell>
          <cell r="G26">
            <v>2.9304244237924024</v>
          </cell>
          <cell r="H26">
            <v>63.680268672053046</v>
          </cell>
          <cell r="J26">
            <v>33.514506569199781</v>
          </cell>
          <cell r="R26">
            <v>1.0189117195464212</v>
          </cell>
          <cell r="S26">
            <v>15.471990179183578</v>
          </cell>
          <cell r="U26">
            <v>0</v>
          </cell>
          <cell r="Y26">
            <v>0</v>
          </cell>
          <cell r="Z26">
            <v>25.410240280879805</v>
          </cell>
          <cell r="AA26">
            <v>75.475025964397446</v>
          </cell>
          <cell r="AB26">
            <v>52.709717757363933</v>
          </cell>
          <cell r="AC26">
            <v>0</v>
          </cell>
          <cell r="AD26">
            <v>0</v>
          </cell>
          <cell r="AE26">
            <v>47.535848717728186</v>
          </cell>
        </row>
        <row r="28">
          <cell r="D28">
            <v>0</v>
          </cell>
          <cell r="E28">
            <v>4.699061843024924</v>
          </cell>
          <cell r="F28">
            <v>89.000747329315487</v>
          </cell>
          <cell r="G28">
            <v>4.1708891038114551E-2</v>
          </cell>
          <cell r="H28">
            <v>6.8654635861779836</v>
          </cell>
          <cell r="J28">
            <v>10.028957425469251</v>
          </cell>
          <cell r="R28">
            <v>8.2605900940186439E-2</v>
          </cell>
          <cell r="S28">
            <v>1.0654043121259944</v>
          </cell>
          <cell r="U28">
            <v>0</v>
          </cell>
          <cell r="Y28">
            <v>0</v>
          </cell>
          <cell r="Z28">
            <v>2.3056407732020556E-2</v>
          </cell>
          <cell r="AA28">
            <v>6.8483530772802226E-2</v>
          </cell>
          <cell r="AB28">
            <v>4.7827046522184169E-2</v>
          </cell>
          <cell r="AC28">
            <v>-27.696616312268162</v>
          </cell>
          <cell r="AD28">
            <v>0</v>
          </cell>
          <cell r="AE28">
            <v>0.37081643299474543</v>
          </cell>
        </row>
        <row r="29">
          <cell r="D29">
            <v>6.2101027199882433E-2</v>
          </cell>
          <cell r="E29">
            <v>10.5377168776704</v>
          </cell>
          <cell r="F29">
            <v>57.862275305066312</v>
          </cell>
          <cell r="G29">
            <v>0.21560409870627972</v>
          </cell>
          <cell r="H29">
            <v>12.281161549970633</v>
          </cell>
          <cell r="J29">
            <v>6.8086383832618971</v>
          </cell>
          <cell r="R29">
            <v>0.7730609545911119</v>
          </cell>
          <cell r="S29">
            <v>9.970504106649468</v>
          </cell>
          <cell r="U29">
            <v>0</v>
          </cell>
          <cell r="Y29">
            <v>0</v>
          </cell>
          <cell r="Z29">
            <v>3.2690969217388819</v>
          </cell>
          <cell r="AA29">
            <v>9.7100685519307177</v>
          </cell>
          <cell r="AB29">
            <v>6.7812493766925499</v>
          </cell>
          <cell r="AC29">
            <v>0</v>
          </cell>
          <cell r="AD29">
            <v>0</v>
          </cell>
          <cell r="AE29">
            <v>4.0847461954036106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1.4772077216401824E-3</v>
          </cell>
          <cell r="H31">
            <v>8.7366833638436656E-3</v>
          </cell>
          <cell r="J31">
            <v>0</v>
          </cell>
          <cell r="R31">
            <v>2.5879372123863844E-2</v>
          </cell>
          <cell r="S31">
            <v>0.35112218872962725</v>
          </cell>
          <cell r="U31">
            <v>0</v>
          </cell>
          <cell r="Y31">
            <v>0</v>
          </cell>
          <cell r="Z31">
            <v>3.4466665395058307</v>
          </cell>
          <cell r="AA31">
            <v>43.474493454762353</v>
          </cell>
          <cell r="AB31">
            <v>2.1986854528230211</v>
          </cell>
          <cell r="AC31">
            <v>0</v>
          </cell>
          <cell r="AD31">
            <v>0</v>
          </cell>
          <cell r="AE31">
            <v>2.2512180892136939</v>
          </cell>
        </row>
        <row r="32">
          <cell r="D32">
            <v>0.17067962392933722</v>
          </cell>
          <cell r="E32">
            <v>1.2861138586374825</v>
          </cell>
          <cell r="F32">
            <v>7.6671014762221645</v>
          </cell>
          <cell r="G32">
            <v>3.0949382712962628</v>
          </cell>
          <cell r="H32">
            <v>17.115235187553584</v>
          </cell>
          <cell r="J32">
            <v>0</v>
          </cell>
          <cell r="R32">
            <v>9.2190816579215421E-2</v>
          </cell>
          <cell r="S32">
            <v>43.035139181157973</v>
          </cell>
          <cell r="U32">
            <v>0</v>
          </cell>
          <cell r="Y32">
            <v>0</v>
          </cell>
          <cell r="Z32">
            <v>9.2422626140868047</v>
          </cell>
          <cell r="AA32">
            <v>71.533031253553872</v>
          </cell>
          <cell r="AB32">
            <v>7.7758937015784824</v>
          </cell>
          <cell r="AC32">
            <v>0</v>
          </cell>
          <cell r="AD32">
            <v>0</v>
          </cell>
          <cell r="AE32">
            <v>21.333464201489846</v>
          </cell>
        </row>
        <row r="34">
          <cell r="D34">
            <v>2</v>
          </cell>
          <cell r="E34">
            <v>4.4631589659408686</v>
          </cell>
          <cell r="F34">
            <v>26.169858007674666</v>
          </cell>
          <cell r="G34">
            <v>0.39296275698913341</v>
          </cell>
          <cell r="H34">
            <v>18.769288624514296</v>
          </cell>
          <cell r="J34">
            <v>0</v>
          </cell>
          <cell r="R34">
            <v>0</v>
          </cell>
          <cell r="S34">
            <v>0</v>
          </cell>
          <cell r="U34">
            <v>0</v>
          </cell>
          <cell r="Z34">
            <v>0.52085067173630417</v>
          </cell>
          <cell r="AA34">
            <v>49.570500682864179</v>
          </cell>
          <cell r="AB34">
            <v>40.881127677564791</v>
          </cell>
          <cell r="AC34">
            <v>0</v>
          </cell>
          <cell r="AD34">
            <v>0</v>
          </cell>
          <cell r="AE34">
            <v>25.051041170795543</v>
          </cell>
        </row>
        <row r="35">
          <cell r="D35">
            <v>35.018559845873597</v>
          </cell>
          <cell r="E35">
            <v>87.022069745404139</v>
          </cell>
          <cell r="F35">
            <v>3147.834646104332</v>
          </cell>
          <cell r="G35">
            <v>12.476528238129287</v>
          </cell>
          <cell r="H35">
            <v>0</v>
          </cell>
          <cell r="J35">
            <v>326.22856406406402</v>
          </cell>
          <cell r="R35">
            <v>0</v>
          </cell>
          <cell r="S35">
            <v>120.629592338123</v>
          </cell>
          <cell r="U35">
            <v>0</v>
          </cell>
          <cell r="Z35">
            <v>110.42034240809653</v>
          </cell>
          <cell r="AA35">
            <v>748.7754576832649</v>
          </cell>
          <cell r="AB35">
            <v>469.3596893291442</v>
          </cell>
          <cell r="AC35">
            <v>0</v>
          </cell>
          <cell r="AD35">
            <v>0</v>
          </cell>
          <cell r="AE35">
            <v>260.99565597000401</v>
          </cell>
        </row>
        <row r="36">
          <cell r="D36">
            <v>0</v>
          </cell>
          <cell r="E36">
            <v>12.821759482908718</v>
          </cell>
          <cell r="F36">
            <v>442.62259973477933</v>
          </cell>
          <cell r="G36">
            <v>0</v>
          </cell>
          <cell r="H36">
            <v>0</v>
          </cell>
        </row>
        <row r="43">
          <cell r="D43">
            <v>370.69436770200053</v>
          </cell>
          <cell r="E43">
            <v>1507.9102092053872</v>
          </cell>
          <cell r="F43">
            <v>9214.3728961532142</v>
          </cell>
          <cell r="G43">
            <v>349.04920819187339</v>
          </cell>
          <cell r="H43">
            <v>2985.8493751846536</v>
          </cell>
          <cell r="J43">
            <v>2124.7348542816176</v>
          </cell>
          <cell r="R43">
            <v>38.580178499647047</v>
          </cell>
          <cell r="S43">
            <v>335.0923280930179</v>
          </cell>
          <cell r="U43">
            <v>1371</v>
          </cell>
          <cell r="Y43">
            <v>0</v>
          </cell>
          <cell r="Z43">
            <v>685.09067697286673</v>
          </cell>
          <cell r="AA43">
            <v>1489.2379499117633</v>
          </cell>
          <cell r="AB43">
            <v>1157.3671998858881</v>
          </cell>
          <cell r="AC43">
            <v>0</v>
          </cell>
          <cell r="AD43">
            <v>0</v>
          </cell>
          <cell r="AE43">
            <v>598.61098931512061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44">
          <cell r="B44">
            <v>21.795805363831153</v>
          </cell>
          <cell r="D44">
            <v>16.592741834029216</v>
          </cell>
          <cell r="F44">
            <v>0</v>
          </cell>
        </row>
      </sheetData>
      <sheetData sheetId="38">
        <row r="44">
          <cell r="B44">
            <v>24.125678279367182</v>
          </cell>
          <cell r="D44">
            <v>407.74679517302559</v>
          </cell>
          <cell r="F44">
            <v>34.875804561753711</v>
          </cell>
        </row>
      </sheetData>
      <sheetData sheetId="39"/>
      <sheetData sheetId="40"/>
      <sheetData sheetId="41"/>
      <sheetData sheetId="42">
        <row r="9">
          <cell r="BL9">
            <v>0.19282336219847868</v>
          </cell>
          <cell r="BM9">
            <v>181.92355971095222</v>
          </cell>
          <cell r="BN9">
            <v>2.4869269534829428</v>
          </cell>
          <cell r="BO9">
            <v>211.1734954983728</v>
          </cell>
          <cell r="BP9">
            <v>1.7764867096962189</v>
          </cell>
          <cell r="BQ9">
            <v>0</v>
          </cell>
        </row>
        <row r="10">
          <cell r="BL10">
            <v>5.0791763679943562</v>
          </cell>
          <cell r="BM10">
            <v>4635.6312605339954</v>
          </cell>
          <cell r="BN10">
            <v>65.508351617978491</v>
          </cell>
          <cell r="BO10">
            <v>5400.3358393813542</v>
          </cell>
          <cell r="BP10">
            <v>45.375383805488539</v>
          </cell>
          <cell r="BQ10">
            <v>309.16675036790582</v>
          </cell>
        </row>
        <row r="12">
          <cell r="BL12">
            <v>0.10088935316141169</v>
          </cell>
          <cell r="BM12">
            <v>94.336611714631431</v>
          </cell>
          <cell r="BN12">
            <v>1.301213965133079</v>
          </cell>
          <cell r="BO12">
            <v>109.60946613722527</v>
          </cell>
          <cell r="BP12">
            <v>0.92178727277862738</v>
          </cell>
          <cell r="BQ12">
            <v>3.75435541496699</v>
          </cell>
        </row>
        <row r="14">
          <cell r="BL14">
            <v>0.69581360728980368</v>
          </cell>
          <cell r="BM14">
            <v>656.68481802213785</v>
          </cell>
          <cell r="BN14">
            <v>8.9742113965838772</v>
          </cell>
          <cell r="BO14">
            <v>762.2423203809492</v>
          </cell>
          <cell r="BP14">
            <v>6.4123974787465743</v>
          </cell>
          <cell r="BQ14">
            <v>0</v>
          </cell>
        </row>
        <row r="15">
          <cell r="BL15">
            <v>1.913908819390177</v>
          </cell>
          <cell r="BM15">
            <v>1623.5939362178731</v>
          </cell>
          <cell r="BN15">
            <v>24.684516311622026</v>
          </cell>
          <cell r="BO15">
            <v>1907.202091935872</v>
          </cell>
          <cell r="BP15">
            <v>15.980586079697503</v>
          </cell>
          <cell r="BQ15">
            <v>83.424234369157261</v>
          </cell>
        </row>
        <row r="17">
          <cell r="BL17">
            <v>0.56465588516899556</v>
          </cell>
          <cell r="BM17">
            <v>510.98337640687697</v>
          </cell>
          <cell r="BN17">
            <v>7.2826130830770461</v>
          </cell>
          <cell r="BO17">
            <v>595.83521309556102</v>
          </cell>
          <cell r="BP17">
            <v>5.0048309878241684</v>
          </cell>
          <cell r="BQ17">
            <v>9.5696075136342529</v>
          </cell>
        </row>
        <row r="19">
          <cell r="BL19">
            <v>0.24642829281011541</v>
          </cell>
          <cell r="BM19">
            <v>197.23815038543154</v>
          </cell>
          <cell r="BN19">
            <v>3.1782931098330272</v>
          </cell>
          <cell r="BO19">
            <v>233.31890639666872</v>
          </cell>
          <cell r="BP19">
            <v>1.9504594802558686</v>
          </cell>
          <cell r="BQ19">
            <v>72.702058193724682</v>
          </cell>
        </row>
        <row r="20">
          <cell r="BL20">
            <v>0.35611153279700125</v>
          </cell>
          <cell r="BM20">
            <v>1160.1236501562148</v>
          </cell>
          <cell r="BN20">
            <v>4.5929256665869653</v>
          </cell>
          <cell r="BO20">
            <v>1244.5439511010036</v>
          </cell>
          <cell r="BP20">
            <v>10.757725730444745</v>
          </cell>
          <cell r="BQ20">
            <v>33.682594347397064</v>
          </cell>
        </row>
        <row r="21">
          <cell r="BL21">
            <v>0.2684405244787349</v>
          </cell>
          <cell r="BM21">
            <v>768.3190533239308</v>
          </cell>
          <cell r="BN21">
            <v>3.4621944567385552</v>
          </cell>
          <cell r="BO21">
            <v>828.03868762338163</v>
          </cell>
          <cell r="BP21">
            <v>7.1458602314726205</v>
          </cell>
          <cell r="BQ21">
            <v>48.282833898290569</v>
          </cell>
        </row>
        <row r="22">
          <cell r="BL22">
            <v>8.0113158176933361E-2</v>
          </cell>
          <cell r="BM22">
            <v>212.69537009795746</v>
          </cell>
          <cell r="BN22">
            <v>1.0332543221281405</v>
          </cell>
          <cell r="BO22">
            <v>229.90566962088067</v>
          </cell>
          <cell r="BP22">
            <v>1.9819942399699253</v>
          </cell>
          <cell r="BQ22">
            <v>5.3573644104088949E-2</v>
          </cell>
        </row>
        <row r="23">
          <cell r="BL23">
            <v>0.9756666443597023</v>
          </cell>
          <cell r="BM23">
            <v>2356.6683990748024</v>
          </cell>
          <cell r="BN23">
            <v>12.583598002895648</v>
          </cell>
          <cell r="BO23">
            <v>2557.6465090896972</v>
          </cell>
          <cell r="BP23">
            <v>22.01805182162763</v>
          </cell>
          <cell r="BQ23">
            <v>669.23299755438723</v>
          </cell>
        </row>
        <row r="24">
          <cell r="BL24">
            <v>4.3245075186718905E-2</v>
          </cell>
          <cell r="BM24">
            <v>609.76932424710708</v>
          </cell>
          <cell r="BN24">
            <v>2.8883921762879292</v>
          </cell>
          <cell r="BO24">
            <v>658.44001336789393</v>
          </cell>
          <cell r="BP24">
            <v>5.6783734843284979</v>
          </cell>
          <cell r="BQ24">
            <v>35.368749583365684</v>
          </cell>
        </row>
        <row r="26">
          <cell r="BL26">
            <v>8.2605900940186439E-2</v>
          </cell>
          <cell r="BM26">
            <v>69.622280922758179</v>
          </cell>
          <cell r="BN26">
            <v>1.0654043121259944</v>
          </cell>
          <cell r="BO26">
            <v>81.846321044480817</v>
          </cell>
          <cell r="BP26">
            <v>0.68562215851821673</v>
          </cell>
          <cell r="BQ26">
            <v>39.352407891700949</v>
          </cell>
        </row>
        <row r="27">
          <cell r="BL27">
            <v>0.7730609545911119</v>
          </cell>
          <cell r="BM27">
            <v>462.0446656227511</v>
          </cell>
          <cell r="BN27">
            <v>9.970504106649468</v>
          </cell>
          <cell r="BO27">
            <v>569.45181172376329</v>
          </cell>
          <cell r="BP27">
            <v>4.6970507631899903</v>
          </cell>
          <cell r="BQ27">
            <v>51.48375970489748</v>
          </cell>
        </row>
        <row r="29">
          <cell r="BL29">
            <v>2.5879372123863844E-2</v>
          </cell>
          <cell r="BM29">
            <v>21.435845470920484</v>
          </cell>
          <cell r="BN29">
            <v>0.35112218872962725</v>
          </cell>
          <cell r="BO29">
            <v>25.408809633155744</v>
          </cell>
          <cell r="BP29">
            <v>0.21226507617942145</v>
          </cell>
          <cell r="BQ29">
            <v>13.678118206366795</v>
          </cell>
        </row>
        <row r="30">
          <cell r="BL30">
            <v>9.2190816579215421E-2</v>
          </cell>
          <cell r="BM30">
            <v>2885.8285879464656</v>
          </cell>
          <cell r="BN30">
            <v>43.035139181157973</v>
          </cell>
          <cell r="BO30">
            <v>3382.3106641264067</v>
          </cell>
          <cell r="BP30">
            <v>28.361850468934485</v>
          </cell>
          <cell r="BQ30">
            <v>180.8824324097038</v>
          </cell>
        </row>
        <row r="32">
          <cell r="BL32">
            <v>0</v>
          </cell>
          <cell r="BM32">
            <v>9802.3919516359074</v>
          </cell>
          <cell r="BN32">
            <v>0</v>
          </cell>
          <cell r="BO32">
            <v>0</v>
          </cell>
          <cell r="BP32">
            <v>0</v>
          </cell>
          <cell r="BQ32">
            <v>197.60804836409392</v>
          </cell>
        </row>
        <row r="33">
          <cell r="BL33">
            <v>0</v>
          </cell>
          <cell r="BM33">
            <v>23747.061447131633</v>
          </cell>
          <cell r="BN33">
            <v>120.629592338123</v>
          </cell>
          <cell r="BO33">
            <v>9322.3119776891472</v>
          </cell>
          <cell r="BP33">
            <v>0</v>
          </cell>
          <cell r="BQ33">
            <v>643.82134998656431</v>
          </cell>
        </row>
        <row r="40">
          <cell r="BL40">
            <v>38.580178499647047</v>
          </cell>
          <cell r="BM40">
            <v>-3567.2616916635757</v>
          </cell>
          <cell r="BN40">
            <v>335.0923280930179</v>
          </cell>
          <cell r="BO40">
            <v>25896.09368037336</v>
          </cell>
          <cell r="BP40">
            <v>295.10053590273429</v>
          </cell>
          <cell r="BQ40">
            <v>358.57060164934177</v>
          </cell>
        </row>
      </sheetData>
      <sheetData sheetId="43">
        <row r="9">
          <cell r="BM9">
            <v>180.01015865529038</v>
          </cell>
          <cell r="BN9">
            <v>0</v>
          </cell>
          <cell r="BO9">
            <v>186.65031917774576</v>
          </cell>
        </row>
        <row r="10">
          <cell r="BM10">
            <v>4585.2302027285132</v>
          </cell>
          <cell r="BN10">
            <v>0</v>
          </cell>
          <cell r="BO10">
            <v>4754.3687936056622</v>
          </cell>
        </row>
        <row r="12">
          <cell r="BM12">
            <v>93.335478902491275</v>
          </cell>
          <cell r="BN12">
            <v>0</v>
          </cell>
          <cell r="BO12">
            <v>96.77840994028675</v>
          </cell>
        </row>
        <row r="14">
          <cell r="BM14">
            <v>649.78020607287749</v>
          </cell>
          <cell r="BN14">
            <v>0</v>
          </cell>
          <cell r="BO14">
            <v>673.74910263332288</v>
          </cell>
        </row>
        <row r="15">
          <cell r="BM15">
            <v>1604.602071779309</v>
          </cell>
          <cell r="BN15">
            <v>0</v>
          </cell>
          <cell r="BO15">
            <v>1663.7921497775314</v>
          </cell>
        </row>
        <row r="17">
          <cell r="BM17">
            <v>505.38025262327693</v>
          </cell>
          <cell r="BN17">
            <v>0</v>
          </cell>
          <cell r="BO17">
            <v>524.02256718688875</v>
          </cell>
        </row>
        <row r="19">
          <cell r="BM19">
            <v>194.79282347985423</v>
          </cell>
          <cell r="BN19">
            <v>0</v>
          </cell>
          <cell r="BO19">
            <v>201.97828249056172</v>
          </cell>
        </row>
        <row r="20">
          <cell r="BM20">
            <v>1156.5899280230753</v>
          </cell>
          <cell r="BN20">
            <v>0</v>
          </cell>
          <cell r="BO20">
            <v>1199.2538689811797</v>
          </cell>
        </row>
        <row r="21">
          <cell r="BM21">
            <v>765.65529735025723</v>
          </cell>
          <cell r="BN21">
            <v>0</v>
          </cell>
          <cell r="BO21">
            <v>793.89855938198355</v>
          </cell>
        </row>
        <row r="22">
          <cell r="BM22">
            <v>211.90040106681712</v>
          </cell>
          <cell r="BN22">
            <v>0</v>
          </cell>
          <cell r="BO22">
            <v>219.71691924760916</v>
          </cell>
        </row>
        <row r="23">
          <cell r="BM23">
            <v>2346.9867839115409</v>
          </cell>
          <cell r="BN23">
            <v>0</v>
          </cell>
          <cell r="BO23">
            <v>2433.5617256018991</v>
          </cell>
        </row>
        <row r="24">
          <cell r="BM24">
            <v>607.5470423937802</v>
          </cell>
          <cell r="BN24">
            <v>0</v>
          </cell>
          <cell r="BO24">
            <v>629.95805473093935</v>
          </cell>
        </row>
        <row r="26">
          <cell r="BM26">
            <v>68.802576213428637</v>
          </cell>
          <cell r="BN26">
            <v>0</v>
          </cell>
          <cell r="BO26">
            <v>71.340544924908386</v>
          </cell>
        </row>
        <row r="27">
          <cell r="BM27">
            <v>454.37352230411619</v>
          </cell>
          <cell r="BN27">
            <v>0</v>
          </cell>
          <cell r="BO27">
            <v>471.13431596038083</v>
          </cell>
        </row>
        <row r="29">
          <cell r="BM29">
            <v>21.165697782971446</v>
          </cell>
          <cell r="BN29">
            <v>0</v>
          </cell>
          <cell r="BO29">
            <v>21.946451668744309</v>
          </cell>
        </row>
        <row r="30">
          <cell r="BL30">
            <v>0</v>
          </cell>
          <cell r="BM30">
            <v>2852.7180534273639</v>
          </cell>
          <cell r="BN30">
            <v>0</v>
          </cell>
          <cell r="BO30">
            <v>2957.9482578867573</v>
          </cell>
          <cell r="BP30">
            <v>25.880699303420407</v>
          </cell>
          <cell r="BQ30">
            <v>180.45476433621934</v>
          </cell>
        </row>
        <row r="32">
          <cell r="BM32">
            <v>9685.6771871185101</v>
          </cell>
          <cell r="BN32">
            <v>0</v>
          </cell>
          <cell r="BO32">
            <v>0</v>
          </cell>
        </row>
        <row r="33">
          <cell r="BL33">
            <v>0</v>
          </cell>
          <cell r="BM33">
            <v>23464.310798263774</v>
          </cell>
          <cell r="BN33">
            <v>0</v>
          </cell>
          <cell r="BO33">
            <v>8132.8034727247523</v>
          </cell>
          <cell r="BP33">
            <v>0</v>
          </cell>
          <cell r="BQ33">
            <v>640.05537663884502</v>
          </cell>
        </row>
        <row r="40">
          <cell r="BL40">
            <v>0</v>
          </cell>
          <cell r="BM40">
            <v>-3518.4212945941254</v>
          </cell>
          <cell r="BN40">
            <v>0</v>
          </cell>
          <cell r="BO40">
            <v>22591.803526613185</v>
          </cell>
          <cell r="BP40">
            <v>268.8263098739011</v>
          </cell>
          <cell r="BQ40">
            <v>347.63620215224864</v>
          </cell>
        </row>
      </sheetData>
      <sheetData sheetId="44">
        <row r="9">
          <cell r="BM9">
            <v>1.9134010556618268</v>
          </cell>
          <cell r="BN9">
            <v>2.4869269534829428</v>
          </cell>
          <cell r="BO9">
            <v>24.52317632062703</v>
          </cell>
        </row>
        <row r="10">
          <cell r="BM10">
            <v>50.401057805482459</v>
          </cell>
          <cell r="BN10">
            <v>65.508351617978491</v>
          </cell>
          <cell r="BO10">
            <v>645.96704577569244</v>
          </cell>
        </row>
        <row r="12">
          <cell r="BM12">
            <v>1.0011328121401621</v>
          </cell>
          <cell r="BN12">
            <v>1.301213965133079</v>
          </cell>
          <cell r="BO12">
            <v>12.831056196938512</v>
          </cell>
        </row>
        <row r="14">
          <cell r="BM14">
            <v>6.9046119492603593</v>
          </cell>
          <cell r="BN14">
            <v>8.9742113965838772</v>
          </cell>
          <cell r="BO14">
            <v>88.493217747626304</v>
          </cell>
        </row>
        <row r="15">
          <cell r="BM15">
            <v>18.991864438564065</v>
          </cell>
          <cell r="BN15">
            <v>24.684516311622026</v>
          </cell>
          <cell r="BO15">
            <v>243.40994215834047</v>
          </cell>
        </row>
        <row r="17">
          <cell r="BM17">
            <v>5.6031237836000338</v>
          </cell>
          <cell r="BN17">
            <v>7.2826130830770461</v>
          </cell>
          <cell r="BO17">
            <v>71.812645908672266</v>
          </cell>
        </row>
        <row r="19">
          <cell r="BM19">
            <v>2.445326905577299</v>
          </cell>
          <cell r="BN19">
            <v>3.1782931098330272</v>
          </cell>
          <cell r="BO19">
            <v>31.340623906106988</v>
          </cell>
        </row>
        <row r="20">
          <cell r="BM20">
            <v>3.5337221331394741</v>
          </cell>
          <cell r="BN20">
            <v>4.5929256665869653</v>
          </cell>
          <cell r="BO20">
            <v>45.290082119823751</v>
          </cell>
        </row>
        <row r="21">
          <cell r="BM21">
            <v>2.6637559736736001</v>
          </cell>
          <cell r="BN21">
            <v>3.4621944567385552</v>
          </cell>
          <cell r="BO21">
            <v>34.140128241398081</v>
          </cell>
        </row>
        <row r="22">
          <cell r="BM22">
            <v>0.79496903114033879</v>
          </cell>
          <cell r="BN22">
            <v>1.0332543221281405</v>
          </cell>
          <cell r="BO22">
            <v>10.188750373271525</v>
          </cell>
        </row>
        <row r="23">
          <cell r="BM23">
            <v>9.6816151632616609</v>
          </cell>
          <cell r="BN23">
            <v>12.583598002895648</v>
          </cell>
          <cell r="BO23">
            <v>124.08478348779803</v>
          </cell>
        </row>
        <row r="24">
          <cell r="BM24">
            <v>2.222281853326896</v>
          </cell>
          <cell r="BN24">
            <v>2.8883921762879292</v>
          </cell>
          <cell r="BO24">
            <v>28.481958636954534</v>
          </cell>
        </row>
        <row r="26">
          <cell r="BM26">
            <v>0.81970470932954231</v>
          </cell>
          <cell r="BN26">
            <v>1.0654043121259944</v>
          </cell>
          <cell r="BO26">
            <v>10.505776119572429</v>
          </cell>
        </row>
        <row r="27">
          <cell r="BM27">
            <v>7.6711433186348792</v>
          </cell>
          <cell r="BN27">
            <v>9.970504106649468</v>
          </cell>
          <cell r="BO27">
            <v>98.317495763382439</v>
          </cell>
        </row>
        <row r="29">
          <cell r="BM29">
            <v>0.27014768794903726</v>
          </cell>
          <cell r="BN29">
            <v>0.35112218872962725</v>
          </cell>
          <cell r="BO29">
            <v>3.4623579644114337</v>
          </cell>
        </row>
        <row r="30">
          <cell r="BL30">
            <v>9.2190816579215421E-2</v>
          </cell>
          <cell r="BM30">
            <v>33.110534519101655</v>
          </cell>
          <cell r="BN30">
            <v>43.035139181157973</v>
          </cell>
          <cell r="BO30">
            <v>424.36240623964915</v>
          </cell>
          <cell r="BP30">
            <v>2.4811511655140777</v>
          </cell>
          <cell r="BQ30">
            <v>0.42766807348444563</v>
          </cell>
        </row>
        <row r="32">
          <cell r="BM32">
            <v>116.71476451739798</v>
          </cell>
          <cell r="BN32">
            <v>0</v>
          </cell>
          <cell r="BO32">
            <v>0</v>
          </cell>
        </row>
        <row r="33">
          <cell r="BL33">
            <v>0</v>
          </cell>
          <cell r="BM33">
            <v>282.75064886786078</v>
          </cell>
          <cell r="BN33">
            <v>120.629592338123</v>
          </cell>
          <cell r="BO33">
            <v>1189.508504964394</v>
          </cell>
          <cell r="BP33">
            <v>0</v>
          </cell>
          <cell r="BQ33">
            <v>3.7659733477193242</v>
          </cell>
        </row>
        <row r="40">
          <cell r="BL40">
            <v>38.580178499647047</v>
          </cell>
          <cell r="BM40">
            <v>-48.840397069450489</v>
          </cell>
          <cell r="BN40">
            <v>335.0923280930179</v>
          </cell>
          <cell r="BO40">
            <v>3304.2901537601765</v>
          </cell>
          <cell r="BP40">
            <v>26.274226028833176</v>
          </cell>
          <cell r="BQ40">
            <v>10.934399497093105</v>
          </cell>
        </row>
      </sheetData>
      <sheetData sheetId="45"/>
      <sheetData sheetId="46"/>
      <sheetData sheetId="47"/>
      <sheetData sheetId="48"/>
      <sheetData sheetId="49"/>
      <sheetData sheetId="50">
        <row r="9">
          <cell r="Q9">
            <v>0</v>
          </cell>
          <cell r="R9">
            <v>110.71940742805887</v>
          </cell>
        </row>
        <row r="11">
          <cell r="Q11">
            <v>0</v>
          </cell>
          <cell r="R11">
            <v>17.448658838003794</v>
          </cell>
        </row>
        <row r="12">
          <cell r="Q12">
            <v>0</v>
          </cell>
          <cell r="R12">
            <v>0</v>
          </cell>
        </row>
        <row r="15">
          <cell r="Q15">
            <v>0</v>
          </cell>
          <cell r="R15">
            <v>0.37991532042948872</v>
          </cell>
        </row>
        <row r="16">
          <cell r="Q16">
            <v>0</v>
          </cell>
          <cell r="R16">
            <v>7.5404522926884443</v>
          </cell>
        </row>
        <row r="18">
          <cell r="Q18">
            <v>0</v>
          </cell>
          <cell r="R18">
            <v>2.1136221673838071</v>
          </cell>
          <cell r="S18">
            <v>1.9620714041922729</v>
          </cell>
        </row>
        <row r="20">
          <cell r="Q20">
            <v>0</v>
          </cell>
          <cell r="R20">
            <v>7.0832635488987998</v>
          </cell>
        </row>
        <row r="21">
          <cell r="Q21">
            <v>0</v>
          </cell>
          <cell r="R21">
            <v>8.0492406737707842</v>
          </cell>
        </row>
        <row r="22">
          <cell r="Q22">
            <v>0</v>
          </cell>
          <cell r="R22">
            <v>8.208584985683693</v>
          </cell>
        </row>
        <row r="23">
          <cell r="Q23">
            <v>0</v>
          </cell>
          <cell r="R23">
            <v>3.3944925989687884</v>
          </cell>
        </row>
        <row r="24">
          <cell r="Q24">
            <v>0</v>
          </cell>
          <cell r="R24">
            <v>9.2212346695729615</v>
          </cell>
        </row>
        <row r="27">
          <cell r="Q27">
            <v>0</v>
          </cell>
          <cell r="R27">
            <v>0.84086013106756707</v>
          </cell>
        </row>
        <row r="29">
          <cell r="Q29">
            <v>0</v>
          </cell>
          <cell r="R29">
            <v>0</v>
          </cell>
        </row>
        <row r="30">
          <cell r="Q30">
            <v>0</v>
          </cell>
          <cell r="R30">
            <v>0</v>
          </cell>
        </row>
        <row r="32">
          <cell r="Q32">
            <v>0</v>
          </cell>
          <cell r="R32">
            <v>2.9221234686460689E-2</v>
          </cell>
        </row>
        <row r="33">
          <cell r="Q33">
            <v>0</v>
          </cell>
          <cell r="R33">
            <v>0.51904290838541822</v>
          </cell>
        </row>
        <row r="35">
          <cell r="Q35">
            <v>0</v>
          </cell>
        </row>
        <row r="36">
          <cell r="Q36">
            <v>0</v>
          </cell>
        </row>
        <row r="38">
          <cell r="Q38">
            <v>0</v>
          </cell>
          <cell r="R38">
            <v>0</v>
          </cell>
        </row>
        <row r="39">
          <cell r="Q39">
            <v>0</v>
          </cell>
          <cell r="R39">
            <v>0</v>
          </cell>
        </row>
        <row r="46">
          <cell r="Q46">
            <v>0</v>
          </cell>
          <cell r="R46">
            <v>865</v>
          </cell>
        </row>
      </sheetData>
      <sheetData sheetId="51">
        <row r="9">
          <cell r="Q9">
            <v>100.31053650927747</v>
          </cell>
          <cell r="R9">
            <v>419.76205568790732</v>
          </cell>
        </row>
        <row r="11">
          <cell r="Q11">
            <v>15.870885710164217</v>
          </cell>
          <cell r="R11">
            <v>66.41371727356092</v>
          </cell>
        </row>
        <row r="12">
          <cell r="Q12">
            <v>0</v>
          </cell>
          <cell r="R12">
            <v>0</v>
          </cell>
        </row>
        <row r="15">
          <cell r="Q15">
            <v>0.34590064630679107</v>
          </cell>
          <cell r="R15">
            <v>1.4474647570455925</v>
          </cell>
        </row>
        <row r="16">
          <cell r="Q16">
            <v>6.8202592578906707</v>
          </cell>
          <cell r="R16">
            <v>28.540232622042531</v>
          </cell>
        </row>
        <row r="18">
          <cell r="Q18">
            <v>1.9114865449021077</v>
          </cell>
          <cell r="R18">
            <v>7.9988558473483486</v>
          </cell>
          <cell r="S18">
            <v>6.0657583802750725</v>
          </cell>
        </row>
        <row r="20">
          <cell r="Q20">
            <v>6.3893230642774697</v>
          </cell>
          <cell r="R20">
            <v>26.736925922704231</v>
          </cell>
        </row>
        <row r="21">
          <cell r="Q21">
            <v>2.5944421409841469</v>
          </cell>
          <cell r="R21">
            <v>10.85676943181455</v>
          </cell>
        </row>
        <row r="22">
          <cell r="Q22">
            <v>3.4205777713620247</v>
          </cell>
          <cell r="R22">
            <v>14.313837876986012</v>
          </cell>
        </row>
        <row r="23">
          <cell r="Q23">
            <v>1.0293233908034427</v>
          </cell>
          <cell r="R23">
            <v>4.3073331828041725</v>
          </cell>
        </row>
        <row r="24">
          <cell r="Q24">
            <v>3.9040259545873597</v>
          </cell>
          <cell r="R24">
            <v>16.336887601084356</v>
          </cell>
        </row>
        <row r="27">
          <cell r="Q27">
            <v>0.76018518482842679</v>
          </cell>
          <cell r="R27">
            <v>3.1810905114395407</v>
          </cell>
        </row>
        <row r="29">
          <cell r="Q29">
            <v>0</v>
          </cell>
          <cell r="R29">
            <v>0</v>
          </cell>
        </row>
        <row r="30">
          <cell r="Q30">
            <v>0</v>
          </cell>
          <cell r="R30">
            <v>0</v>
          </cell>
        </row>
        <row r="32">
          <cell r="Q32">
            <v>2.6308098100997341E-2</v>
          </cell>
          <cell r="R32">
            <v>0.11008954517048587</v>
          </cell>
        </row>
        <row r="33">
          <cell r="Q33">
            <v>0.47311371009481867</v>
          </cell>
          <cell r="R33">
            <v>1.979803821557331</v>
          </cell>
        </row>
        <row r="35">
          <cell r="Q35">
            <v>2.8825584325396818</v>
          </cell>
        </row>
        <row r="36">
          <cell r="Q36">
            <v>0</v>
          </cell>
        </row>
        <row r="38">
          <cell r="Q38">
            <v>0</v>
          </cell>
          <cell r="R38">
            <v>0</v>
          </cell>
        </row>
        <row r="39">
          <cell r="Q39">
            <v>0</v>
          </cell>
          <cell r="R39">
            <v>0</v>
          </cell>
        </row>
        <row r="46">
          <cell r="Q46">
            <v>760.20278041004428</v>
          </cell>
          <cell r="R46">
            <v>3318.8858610996385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:DV55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8" sqref="A8"/>
    </sheetView>
  </sheetViews>
  <sheetFormatPr defaultRowHeight="14.25" x14ac:dyDescent="0.45"/>
  <cols>
    <col min="1" max="1" width="18.19921875" customWidth="1"/>
    <col min="2" max="6" width="12.19921875" style="2" customWidth="1"/>
    <col min="7" max="118" width="8.86328125" style="2"/>
    <col min="120" max="120" width="8.86328125" style="2"/>
  </cols>
  <sheetData>
    <row r="1" spans="1:126" ht="21" x14ac:dyDescent="0.65">
      <c r="A1" s="1" t="s">
        <v>46</v>
      </c>
      <c r="B1" s="2" t="s">
        <v>61</v>
      </c>
    </row>
    <row r="2" spans="1:126" ht="18" x14ac:dyDescent="0.55000000000000004">
      <c r="A2" s="28" t="s">
        <v>51</v>
      </c>
      <c r="B2" s="29" t="s">
        <v>55</v>
      </c>
    </row>
    <row r="3" spans="1:126" x14ac:dyDescent="0.45">
      <c r="A3" s="27" t="s">
        <v>52</v>
      </c>
    </row>
    <row r="4" spans="1:126" s="4" customFormat="1" x14ac:dyDescent="0.4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P4" s="23"/>
    </row>
    <row r="5" spans="1:126" x14ac:dyDescent="0.45">
      <c r="B5" s="5"/>
      <c r="C5" s="5"/>
    </row>
    <row r="6" spans="1:126" x14ac:dyDescent="0.45">
      <c r="B6" s="45" t="s">
        <v>29</v>
      </c>
      <c r="C6" s="45"/>
      <c r="D6" s="45"/>
      <c r="E6" s="45"/>
      <c r="F6" s="45"/>
      <c r="G6" s="45" t="s">
        <v>32</v>
      </c>
      <c r="H6" s="45"/>
      <c r="I6" s="45"/>
      <c r="J6" s="45"/>
      <c r="K6" s="45"/>
      <c r="L6" s="45" t="s">
        <v>33</v>
      </c>
      <c r="M6" s="45"/>
      <c r="N6" s="45"/>
      <c r="O6" s="45"/>
      <c r="P6" s="45"/>
      <c r="Q6" s="45" t="s">
        <v>4</v>
      </c>
      <c r="R6" s="45"/>
      <c r="S6" s="45"/>
      <c r="T6" s="45"/>
      <c r="U6" s="45"/>
      <c r="V6" s="45" t="s">
        <v>5</v>
      </c>
      <c r="W6" s="45"/>
      <c r="X6" s="45"/>
      <c r="Y6" s="45"/>
      <c r="Z6" s="45"/>
      <c r="AA6" s="45" t="s">
        <v>3</v>
      </c>
      <c r="AB6" s="45"/>
      <c r="AC6" s="45"/>
      <c r="AD6" s="45"/>
      <c r="AE6" s="45"/>
      <c r="AF6" s="45" t="s">
        <v>39</v>
      </c>
      <c r="AG6" s="45"/>
      <c r="AH6" s="45"/>
      <c r="AI6" s="45"/>
      <c r="AJ6" s="45"/>
      <c r="AK6" s="45" t="s">
        <v>11</v>
      </c>
      <c r="AL6" s="45"/>
      <c r="AM6" s="45"/>
      <c r="AN6" s="45"/>
      <c r="AO6" s="45"/>
      <c r="AP6" s="45" t="s">
        <v>40</v>
      </c>
      <c r="AQ6" s="45"/>
      <c r="AR6" s="45"/>
      <c r="AS6" s="45"/>
      <c r="AT6" s="45"/>
      <c r="AU6" s="45" t="s">
        <v>49</v>
      </c>
      <c r="AV6" s="45"/>
      <c r="AW6" s="45"/>
      <c r="AX6" s="45"/>
      <c r="AY6" s="45"/>
      <c r="AZ6" s="45" t="s">
        <v>10</v>
      </c>
      <c r="BA6" s="45"/>
      <c r="BB6" s="45"/>
      <c r="BC6" s="45"/>
      <c r="BD6" s="45"/>
      <c r="BE6" s="45" t="s">
        <v>50</v>
      </c>
      <c r="BF6" s="45"/>
      <c r="BG6" s="45"/>
      <c r="BH6" s="45"/>
      <c r="BI6" s="45"/>
      <c r="BJ6" s="45" t="s">
        <v>9</v>
      </c>
      <c r="BK6" s="45"/>
      <c r="BL6" s="45"/>
      <c r="BM6" s="45"/>
      <c r="BN6" s="45"/>
      <c r="BO6" s="45" t="s">
        <v>41</v>
      </c>
      <c r="BP6" s="45"/>
      <c r="BQ6" s="45"/>
      <c r="BR6" s="45"/>
      <c r="BS6" s="45"/>
      <c r="BT6" s="45" t="s">
        <v>8</v>
      </c>
      <c r="BU6" s="45"/>
      <c r="BV6" s="45"/>
      <c r="BW6" s="45"/>
      <c r="BX6" s="45"/>
      <c r="BY6" s="45" t="s">
        <v>42</v>
      </c>
      <c r="BZ6" s="45"/>
      <c r="CA6" s="45"/>
      <c r="CB6" s="45"/>
      <c r="CC6" s="45"/>
      <c r="CD6" s="45" t="s">
        <v>43</v>
      </c>
      <c r="CE6" s="45"/>
      <c r="CF6" s="45"/>
      <c r="CG6" s="45"/>
      <c r="CH6" s="45"/>
      <c r="CI6" s="45" t="s">
        <v>6</v>
      </c>
      <c r="CJ6" s="45"/>
      <c r="CK6" s="45"/>
      <c r="CL6" s="45"/>
      <c r="CM6" s="45"/>
      <c r="CN6" s="45" t="s">
        <v>7</v>
      </c>
      <c r="CO6" s="45"/>
      <c r="CP6" s="45"/>
      <c r="CQ6" s="45"/>
      <c r="CR6" s="45"/>
      <c r="CS6" s="45" t="s">
        <v>34</v>
      </c>
      <c r="CT6" s="45"/>
      <c r="CU6" s="45"/>
      <c r="CV6" s="45"/>
      <c r="CW6" s="45"/>
      <c r="CX6" s="45" t="s">
        <v>44</v>
      </c>
      <c r="CY6" s="45"/>
      <c r="CZ6" s="45"/>
      <c r="DA6" s="45"/>
      <c r="DB6" s="45"/>
      <c r="DC6" s="45" t="s">
        <v>2</v>
      </c>
      <c r="DD6" s="45"/>
      <c r="DE6" s="45"/>
      <c r="DF6" s="45"/>
      <c r="DG6" s="45"/>
      <c r="DH6" s="45" t="s">
        <v>45</v>
      </c>
      <c r="DI6" s="45"/>
      <c r="DJ6" s="45"/>
      <c r="DK6" s="45"/>
      <c r="DL6" s="45"/>
      <c r="DM6" s="45" t="s">
        <v>35</v>
      </c>
      <c r="DN6" s="45"/>
      <c r="DO6" s="45"/>
      <c r="DP6" s="45"/>
      <c r="DQ6" s="45"/>
      <c r="DR6" s="45" t="s">
        <v>1</v>
      </c>
      <c r="DS6" s="45"/>
      <c r="DT6" s="45"/>
      <c r="DU6" s="45"/>
      <c r="DV6" s="45"/>
    </row>
    <row r="7" spans="1:126" s="3" customFormat="1" x14ac:dyDescent="0.45">
      <c r="B7" s="8" t="s">
        <v>26</v>
      </c>
      <c r="C7" s="8" t="s">
        <v>25</v>
      </c>
      <c r="D7" s="8" t="s">
        <v>12</v>
      </c>
      <c r="E7" s="8" t="s">
        <v>27</v>
      </c>
      <c r="F7" s="26" t="s">
        <v>36</v>
      </c>
      <c r="G7" s="8" t="s">
        <v>26</v>
      </c>
      <c r="H7" s="8" t="s">
        <v>25</v>
      </c>
      <c r="I7" s="8" t="s">
        <v>12</v>
      </c>
      <c r="J7" s="8" t="s">
        <v>27</v>
      </c>
      <c r="K7" s="26" t="s">
        <v>36</v>
      </c>
      <c r="L7" s="8" t="s">
        <v>26</v>
      </c>
      <c r="M7" s="8" t="s">
        <v>25</v>
      </c>
      <c r="N7" s="8" t="s">
        <v>12</v>
      </c>
      <c r="O7" s="8" t="s">
        <v>27</v>
      </c>
      <c r="P7" s="26" t="s">
        <v>36</v>
      </c>
      <c r="Q7" s="8" t="s">
        <v>26</v>
      </c>
      <c r="R7" s="8" t="s">
        <v>25</v>
      </c>
      <c r="S7" s="8" t="s">
        <v>12</v>
      </c>
      <c r="T7" s="8" t="s">
        <v>27</v>
      </c>
      <c r="U7" s="26" t="s">
        <v>36</v>
      </c>
      <c r="V7" s="8" t="s">
        <v>26</v>
      </c>
      <c r="W7" s="8" t="s">
        <v>25</v>
      </c>
      <c r="X7" s="8" t="s">
        <v>12</v>
      </c>
      <c r="Y7" s="8" t="s">
        <v>27</v>
      </c>
      <c r="Z7" s="26" t="s">
        <v>36</v>
      </c>
      <c r="AA7" s="8" t="s">
        <v>26</v>
      </c>
      <c r="AB7" s="8" t="s">
        <v>25</v>
      </c>
      <c r="AC7" s="8" t="s">
        <v>12</v>
      </c>
      <c r="AD7" s="8" t="s">
        <v>27</v>
      </c>
      <c r="AE7" s="26" t="s">
        <v>36</v>
      </c>
      <c r="AF7" s="8" t="s">
        <v>26</v>
      </c>
      <c r="AG7" s="8" t="s">
        <v>25</v>
      </c>
      <c r="AH7" s="8" t="s">
        <v>12</v>
      </c>
      <c r="AI7" s="8" t="s">
        <v>27</v>
      </c>
      <c r="AJ7" s="26" t="s">
        <v>36</v>
      </c>
      <c r="AK7" s="8" t="s">
        <v>26</v>
      </c>
      <c r="AL7" s="8" t="s">
        <v>25</v>
      </c>
      <c r="AM7" s="8" t="s">
        <v>12</v>
      </c>
      <c r="AN7" s="8" t="s">
        <v>27</v>
      </c>
      <c r="AO7" s="26" t="s">
        <v>36</v>
      </c>
      <c r="AP7" s="8" t="s">
        <v>26</v>
      </c>
      <c r="AQ7" s="8" t="s">
        <v>25</v>
      </c>
      <c r="AR7" s="8" t="s">
        <v>12</v>
      </c>
      <c r="AS7" s="8" t="s">
        <v>27</v>
      </c>
      <c r="AT7" s="26" t="s">
        <v>36</v>
      </c>
      <c r="AU7" s="8" t="s">
        <v>26</v>
      </c>
      <c r="AV7" s="8" t="s">
        <v>25</v>
      </c>
      <c r="AW7" s="8" t="s">
        <v>12</v>
      </c>
      <c r="AX7" s="8" t="s">
        <v>27</v>
      </c>
      <c r="AY7" s="26" t="s">
        <v>36</v>
      </c>
      <c r="AZ7" s="8" t="s">
        <v>26</v>
      </c>
      <c r="BA7" s="8" t="s">
        <v>25</v>
      </c>
      <c r="BB7" s="8" t="s">
        <v>12</v>
      </c>
      <c r="BC7" s="8" t="s">
        <v>27</v>
      </c>
      <c r="BD7" s="26" t="s">
        <v>36</v>
      </c>
      <c r="BE7" s="8" t="s">
        <v>26</v>
      </c>
      <c r="BF7" s="8" t="s">
        <v>25</v>
      </c>
      <c r="BG7" s="8" t="s">
        <v>12</v>
      </c>
      <c r="BH7" s="8" t="s">
        <v>27</v>
      </c>
      <c r="BI7" s="26" t="s">
        <v>36</v>
      </c>
      <c r="BJ7" s="8" t="s">
        <v>26</v>
      </c>
      <c r="BK7" s="8" t="s">
        <v>25</v>
      </c>
      <c r="BL7" s="8" t="s">
        <v>12</v>
      </c>
      <c r="BM7" s="8" t="s">
        <v>27</v>
      </c>
      <c r="BN7" s="26" t="s">
        <v>36</v>
      </c>
      <c r="BO7" s="8" t="s">
        <v>26</v>
      </c>
      <c r="BP7" s="8" t="s">
        <v>25</v>
      </c>
      <c r="BQ7" s="8" t="s">
        <v>12</v>
      </c>
      <c r="BR7" s="8" t="s">
        <v>27</v>
      </c>
      <c r="BS7" s="26" t="s">
        <v>36</v>
      </c>
      <c r="BT7" s="8" t="s">
        <v>26</v>
      </c>
      <c r="BU7" s="8" t="s">
        <v>25</v>
      </c>
      <c r="BV7" s="8" t="s">
        <v>12</v>
      </c>
      <c r="BW7" s="8" t="s">
        <v>27</v>
      </c>
      <c r="BX7" s="26" t="s">
        <v>36</v>
      </c>
      <c r="BY7" s="8" t="s">
        <v>26</v>
      </c>
      <c r="BZ7" s="8" t="s">
        <v>25</v>
      </c>
      <c r="CA7" s="8" t="s">
        <v>12</v>
      </c>
      <c r="CB7" s="8" t="s">
        <v>27</v>
      </c>
      <c r="CC7" s="26" t="s">
        <v>36</v>
      </c>
      <c r="CD7" s="8" t="s">
        <v>26</v>
      </c>
      <c r="CE7" s="8" t="s">
        <v>25</v>
      </c>
      <c r="CF7" s="8" t="s">
        <v>12</v>
      </c>
      <c r="CG7" s="8" t="s">
        <v>27</v>
      </c>
      <c r="CH7" s="26" t="s">
        <v>36</v>
      </c>
      <c r="CI7" s="8" t="s">
        <v>26</v>
      </c>
      <c r="CJ7" s="8" t="s">
        <v>25</v>
      </c>
      <c r="CK7" s="8" t="s">
        <v>12</v>
      </c>
      <c r="CL7" s="8" t="s">
        <v>27</v>
      </c>
      <c r="CM7" s="26" t="s">
        <v>36</v>
      </c>
      <c r="CN7" s="8" t="s">
        <v>26</v>
      </c>
      <c r="CO7" s="8" t="s">
        <v>25</v>
      </c>
      <c r="CP7" s="8" t="s">
        <v>12</v>
      </c>
      <c r="CQ7" s="8" t="s">
        <v>27</v>
      </c>
      <c r="CR7" s="26" t="s">
        <v>36</v>
      </c>
      <c r="CS7" s="8" t="s">
        <v>26</v>
      </c>
      <c r="CT7" s="8" t="s">
        <v>25</v>
      </c>
      <c r="CU7" s="8" t="s">
        <v>12</v>
      </c>
      <c r="CV7" s="8" t="s">
        <v>27</v>
      </c>
      <c r="CW7" s="26" t="s">
        <v>36</v>
      </c>
      <c r="CX7" s="8" t="s">
        <v>26</v>
      </c>
      <c r="CY7" s="8" t="s">
        <v>25</v>
      </c>
      <c r="CZ7" s="8" t="s">
        <v>12</v>
      </c>
      <c r="DA7" s="8" t="s">
        <v>27</v>
      </c>
      <c r="DB7" s="26" t="s">
        <v>36</v>
      </c>
      <c r="DC7" s="8" t="s">
        <v>26</v>
      </c>
      <c r="DD7" s="8" t="s">
        <v>25</v>
      </c>
      <c r="DE7" s="8" t="s">
        <v>12</v>
      </c>
      <c r="DF7" s="8" t="s">
        <v>27</v>
      </c>
      <c r="DG7" s="26" t="s">
        <v>36</v>
      </c>
      <c r="DH7" s="8" t="s">
        <v>26</v>
      </c>
      <c r="DI7" s="8" t="s">
        <v>25</v>
      </c>
      <c r="DJ7" s="8" t="s">
        <v>12</v>
      </c>
      <c r="DK7" s="8" t="s">
        <v>27</v>
      </c>
      <c r="DL7" s="26" t="s">
        <v>36</v>
      </c>
      <c r="DM7" s="8" t="s">
        <v>26</v>
      </c>
      <c r="DN7" s="8" t="s">
        <v>25</v>
      </c>
      <c r="DO7" s="8" t="s">
        <v>12</v>
      </c>
      <c r="DP7" s="8" t="s">
        <v>27</v>
      </c>
      <c r="DQ7" s="26" t="s">
        <v>36</v>
      </c>
      <c r="DR7" s="9" t="s">
        <v>26</v>
      </c>
      <c r="DS7" s="9" t="s">
        <v>25</v>
      </c>
      <c r="DT7" s="9" t="s">
        <v>12</v>
      </c>
      <c r="DU7" s="9" t="s">
        <v>27</v>
      </c>
      <c r="DV7" s="26" t="s">
        <v>36</v>
      </c>
    </row>
    <row r="8" spans="1:126" x14ac:dyDescent="0.45">
      <c r="A8" t="s">
        <v>13</v>
      </c>
      <c r="B8" s="6">
        <f>'[1]2A_CUnmrkd'!D12</f>
        <v>224.20875483709256</v>
      </c>
      <c r="C8" s="6">
        <f>'[1]2A_Cmrkd'!D12</f>
        <v>283.51602331621297</v>
      </c>
      <c r="D8" s="6">
        <f>'[1]2A_CU&amp;M_Hatchery'!D12</f>
        <v>487.41285063214207</v>
      </c>
      <c r="E8" s="6">
        <f>'[1]2A_CU&amp;M_N'!D12</f>
        <v>20.31192752116343</v>
      </c>
      <c r="F8" s="7">
        <f>SUM(B8:C8)</f>
        <v>507.72477815330552</v>
      </c>
      <c r="G8" s="10">
        <f>SUM('[1]LimitingStkComplete mod'!$S$163:$U$165,'[1]LimitingStkComplete mod'!$S$242:$U$244)</f>
        <v>14.111371460603486</v>
      </c>
      <c r="H8" s="6">
        <f>SUM('[1]LimitingStkComplete mod'!$S$321:$U$323)</f>
        <v>18.747236110496878</v>
      </c>
      <c r="I8" s="6">
        <f>'[1]2A_CU&amp;M_Hatchery'!E12</f>
        <v>25.359021082931957</v>
      </c>
      <c r="J8" s="6">
        <f>'[1]2A_CU&amp;M_N'!E12</f>
        <v>7.4995864881684087</v>
      </c>
      <c r="K8" s="7">
        <f>SUM(G8:H8)</f>
        <v>32.858607571100364</v>
      </c>
      <c r="L8" s="10">
        <f>SUM('[1]LimitingStkComplete mod'!$AN$163:$AP$165,'[1]LimitingStkComplete mod'!$AN$242:$AP$244)</f>
        <v>1249.4258206420429</v>
      </c>
      <c r="M8" s="6">
        <f>SUM('[1]LimitingStkComplete mod'!$AN$321:$AP$323)</f>
        <v>52.04597547754117</v>
      </c>
      <c r="N8" s="6">
        <f>'[1]2A_CU&amp;M_Hatchery'!F12</f>
        <v>52.045975477541162</v>
      </c>
      <c r="O8" s="6">
        <f>'[1]2A_CU&amp;M_N'!F12</f>
        <v>1249.4258206420432</v>
      </c>
      <c r="P8" s="7">
        <f>SUM(L8:M8)</f>
        <v>1301.471796119584</v>
      </c>
      <c r="Q8" s="6">
        <f>'[1]2A_CUnmrkd'!G12</f>
        <v>6.2370207692932107</v>
      </c>
      <c r="R8" s="6">
        <f>'[1]2A_Cmrkd'!G12</f>
        <v>15.560935895505171</v>
      </c>
      <c r="S8" s="6">
        <f>'[1]2A_CU&amp;M_Hatchery'!G12</f>
        <v>15.729960848602548</v>
      </c>
      <c r="T8" s="6">
        <f>'[1]2A_CU&amp;M_N'!G12</f>
        <v>6.0679958161958325</v>
      </c>
      <c r="U8" s="7">
        <f t="shared" ref="U8:U23" si="0">SUM(Q8:R8)</f>
        <v>21.797956664798381</v>
      </c>
      <c r="V8" s="6">
        <f>SUM(X8:Y8)-W8</f>
        <v>16.656752852576808</v>
      </c>
      <c r="W8" s="6">
        <f>SUM('[1]LimitingStkComplete mod'!$BB$321:$BD$323)</f>
        <v>23.779969133926464</v>
      </c>
      <c r="X8" s="6">
        <f>'[1]2A_CU&amp;M_Hatchery'!H12</f>
        <v>27.699521241396955</v>
      </c>
      <c r="Y8" s="6">
        <f>'[1]2A_CU&amp;M_N'!H12</f>
        <v>12.737200745106318</v>
      </c>
      <c r="Z8" s="7">
        <f t="shared" ref="Z8:Z23" si="1">SUM(V8:W8)</f>
        <v>40.436721986503272</v>
      </c>
      <c r="AA8" s="6">
        <f>'[1]2A_CUnmrkd'!J12</f>
        <v>10.15179194094706</v>
      </c>
      <c r="AB8" s="6">
        <f>'[1]2A_Cmrkd'!J12</f>
        <v>0</v>
      </c>
      <c r="AC8" s="6">
        <f>'[1]2A_CU&amp;M_Hatchery'!J12</f>
        <v>3.904730784093001</v>
      </c>
      <c r="AD8" s="6">
        <f>'[1]2A_CU&amp;M_N'!J12</f>
        <v>6.247061156854059</v>
      </c>
      <c r="AE8" s="7">
        <f t="shared" ref="AE8:AE23" si="2">SUM(AA8:AB8)</f>
        <v>10.15179194094706</v>
      </c>
      <c r="AF8" s="6">
        <f>'[1]2A_CUnmrkd'!P12</f>
        <v>0.20041733425443586</v>
      </c>
      <c r="AG8" s="6">
        <f>'[1]2A_Cmrkd'!P12</f>
        <v>45.575371364726443</v>
      </c>
      <c r="AH8" s="6">
        <f>'[1]2A_CU&amp;M_Hatchery'!P12</f>
        <v>45.775788698980882</v>
      </c>
      <c r="AI8" s="6"/>
      <c r="AJ8" s="7">
        <f t="shared" ref="AJ8:AJ23" si="3">SUM(AF8:AG8)</f>
        <v>45.775788698980882</v>
      </c>
      <c r="AK8" s="6">
        <f>'[1]2A_CUnmrkd'!Q12</f>
        <v>6.3775912805518544</v>
      </c>
      <c r="AL8" s="6">
        <f>'[1]2A_Cmrkd'!Q12</f>
        <v>111.17036152892858</v>
      </c>
      <c r="AM8" s="6">
        <f>'[1]2A_CU&amp;M_Hatchery'!Q12</f>
        <v>117.54795280948044</v>
      </c>
      <c r="AN8" s="6"/>
      <c r="AO8" s="7">
        <f t="shared" ref="AO8:AO23" si="4">SUM(AK8:AL8)</f>
        <v>117.54795280948044</v>
      </c>
      <c r="AP8" s="6">
        <f>'[1]2A_CUnmrkd'!R12</f>
        <v>29.259709166425559</v>
      </c>
      <c r="AQ8" s="6">
        <f>'[1]2A_Cmrkd'!R12</f>
        <v>368.29358306827709</v>
      </c>
      <c r="AR8" s="6">
        <f>SUM([1]HdC!$BM9,[1]HdC!$BO9,[1]HdC!$BQ9)</f>
        <v>393.09705520932505</v>
      </c>
      <c r="AS8" s="6">
        <f>[1]HdC!$BL9+[1]HdC!$BN9+[1]HdC!$BP9</f>
        <v>4.4562370253776402</v>
      </c>
      <c r="AT8" s="7">
        <f t="shared" ref="AT8:AT23" si="5">SUM(AP8:AQ8)</f>
        <v>397.55329223470267</v>
      </c>
      <c r="AU8" s="6">
        <f>'[1]2A_CUnmrkd'!S12</f>
        <v>0.19282336219847868</v>
      </c>
      <c r="AV8" s="6">
        <f>'[1]2A_Cmrkd'!S12</f>
        <v>0</v>
      </c>
      <c r="AW8" s="6">
        <v>0</v>
      </c>
      <c r="AX8" s="6">
        <f>'[1]2A_CU&amp;M_N'!R12</f>
        <v>0.19282336219847868</v>
      </c>
      <c r="AY8" s="7">
        <f t="shared" ref="AY8:AY23" si="6">SUM(AU8:AV8)</f>
        <v>0.19282336219847868</v>
      </c>
      <c r="AZ8" s="6">
        <f>[1]HdCUnmrkd!$BN9+[1]HdCUnmrkd!$BO9</f>
        <v>27.010103274109973</v>
      </c>
      <c r="BA8" s="6">
        <f>[1]HdCmrkd!$BN9+[1]HdCmrkd!$BO9</f>
        <v>186.65031917774576</v>
      </c>
      <c r="BB8" s="6">
        <f>'[1]2A_CU&amp;M_Hatchery'!T12</f>
        <v>211.1734954983728</v>
      </c>
      <c r="BC8" s="6">
        <f>'[1]2A_CU&amp;M_N'!S12</f>
        <v>2.4869269534829428</v>
      </c>
      <c r="BD8" s="7">
        <f>SUM(AZ8:BA8)</f>
        <v>213.66042245185574</v>
      </c>
      <c r="BE8" s="6">
        <f>[1]HdCUnmrkd!$BM9</f>
        <v>1.9134010556618268</v>
      </c>
      <c r="BF8" s="6">
        <f>[1]HdCmrkd!$BM9</f>
        <v>180.01015865529038</v>
      </c>
      <c r="BG8" s="6">
        <f>'[1]2A_CU&amp;M_Hatchery'!S12</f>
        <v>181.92355971095222</v>
      </c>
      <c r="BH8" s="6">
        <v>0</v>
      </c>
      <c r="BI8" s="22">
        <f>SUM(BE8:BF8)</f>
        <v>181.92355971095222</v>
      </c>
      <c r="BJ8" s="6">
        <f>[1]JDFUnmrkd!$R11</f>
        <v>66.41371727356092</v>
      </c>
      <c r="BK8" s="6">
        <f>[1]JDFmrkd!$R11</f>
        <v>17.448658838003794</v>
      </c>
      <c r="BL8" s="6"/>
      <c r="BM8" s="6"/>
      <c r="BN8" s="7">
        <f>SUM(BJ8:BK8)</f>
        <v>83.862376111564714</v>
      </c>
      <c r="BO8" s="6">
        <f>[1]JDFUnmrkd!$Q11</f>
        <v>15.870885710164217</v>
      </c>
      <c r="BP8" s="6">
        <f>[1]JDFmrkd!$Q11</f>
        <v>0</v>
      </c>
      <c r="BQ8" s="6"/>
      <c r="BR8" s="6"/>
      <c r="BS8" s="7">
        <f t="shared" ref="BS8:BS23" si="7">SUM(BO8:BP8)</f>
        <v>15.870885710164217</v>
      </c>
      <c r="BT8" s="6">
        <f>'[1]2A_CUnmrkd'!V12</f>
        <v>129.61780300810196</v>
      </c>
      <c r="BU8" s="6">
        <f>'[1]2A_Cmrkd'!V12</f>
        <v>108.44509280125854</v>
      </c>
      <c r="BV8" s="6">
        <f>'[1]2A_CU&amp;M_Hatchery'!V12</f>
        <v>108.44509280125854</v>
      </c>
      <c r="BW8" s="6">
        <f>'[1]2A_CU&amp;M_N'!U12</f>
        <v>129.61780300810196</v>
      </c>
      <c r="BX8" s="7">
        <f t="shared" ref="BX8:BX23" si="8">SUM(BT8:BU8)</f>
        <v>238.0628958093605</v>
      </c>
      <c r="BY8" s="6">
        <f>'[1]2A_CUnmrkd'!Z12</f>
        <v>6.8500896798226307</v>
      </c>
      <c r="BZ8" s="6">
        <f>'[1]2A_Cmrkd'!Z12</f>
        <v>28.334225302264926</v>
      </c>
      <c r="CA8" s="6">
        <f>'[1]2A_CU&amp;M_Hatchery'!AB12</f>
        <v>35.184314982087557</v>
      </c>
      <c r="CB8" s="6">
        <f>'[1]2A_CU&amp;M_N'!Y12</f>
        <v>0</v>
      </c>
      <c r="CC8" s="7">
        <f>BY8+BZ8</f>
        <v>35.184314982087557</v>
      </c>
      <c r="CD8" s="6">
        <f>'[1]2A_CUnmrkd'!AA12</f>
        <v>2.123207489270341</v>
      </c>
      <c r="CE8" s="6">
        <f>'[1]2A_Cmrkd'!AA12</f>
        <v>10.305910304405518</v>
      </c>
      <c r="CF8" s="6">
        <f>'[1]2A_CU&amp;M_Hatchery'!AC12</f>
        <v>10.582750936088397</v>
      </c>
      <c r="CG8" s="6">
        <f>'[1]2A_CU&amp;M_N'!Z12</f>
        <v>1.8463668575874621</v>
      </c>
      <c r="CH8" s="7">
        <f>CD8+CE8</f>
        <v>12.429117793675859</v>
      </c>
      <c r="CI8" s="6">
        <f>'[1]2A_CUnmrkd'!AB12</f>
        <v>15.379526662581071</v>
      </c>
      <c r="CJ8" s="6">
        <f>'[1]2A_Cmrkd'!AB12</f>
        <v>50.098643626516839</v>
      </c>
      <c r="CK8" s="6">
        <f>'[1]2A_CU&amp;M_Hatchery'!AD12</f>
        <v>59.993980254851138</v>
      </c>
      <c r="CL8" s="6">
        <f>'[1]2A_CU&amp;M_N'!AA12</f>
        <v>5.4841900342467653</v>
      </c>
      <c r="CM8" s="7">
        <f>CI8+CJ8</f>
        <v>65.478170289097903</v>
      </c>
      <c r="CN8" s="6">
        <f>'[1]2A_CUnmrkd'!AC12</f>
        <v>4.0588039719456734</v>
      </c>
      <c r="CO8" s="6">
        <f>'[1]2A_Cmrkd'!AC12</f>
        <v>32.674739625778869</v>
      </c>
      <c r="CP8" s="6">
        <f>'[1]2A_CU&amp;M_Hatchery'!AE12</f>
        <v>32.903533536260589</v>
      </c>
      <c r="CQ8" s="6">
        <f>'[1]2A_CU&amp;M_N'!AB12</f>
        <v>3.8300100614639518</v>
      </c>
      <c r="CR8" s="7">
        <f>CN8+CO8</f>
        <v>36.733543597724541</v>
      </c>
      <c r="CS8" s="6">
        <f>'[1]2A_CUnmrkd'!AD12</f>
        <v>0.10295904104572033</v>
      </c>
      <c r="CT8" s="6">
        <f>'[1]2A_Cmrkd'!AD12</f>
        <v>10.954400127239241</v>
      </c>
      <c r="CU8" s="6">
        <f>'[1]2A_CU&amp;M_Hatchery'!AF12</f>
        <v>11.057359168284961</v>
      </c>
      <c r="CV8" s="6">
        <f>'[1]2A_CU&amp;M_N'!AC12</f>
        <v>0</v>
      </c>
      <c r="CW8" s="7">
        <f>CS8+CT8</f>
        <v>11.057359168284961</v>
      </c>
      <c r="CX8" s="6">
        <f>'[1]2A_CUnmrkd'!AE12</f>
        <v>4.8240327093703045E-3</v>
      </c>
      <c r="CY8" s="6">
        <f>'[1]2A_Cmrkd'!AE12</f>
        <v>0.66470185251798386</v>
      </c>
      <c r="CZ8" s="6">
        <f>'[1]2A_CU&amp;M_Hatchery'!AG12</f>
        <v>0.66952588522735412</v>
      </c>
      <c r="DA8" s="6">
        <f>'[1]2A_CU&amp;M_N'!AD12</f>
        <v>0</v>
      </c>
      <c r="DB8" s="7">
        <f>CX8+CY8</f>
        <v>0.66952588522735412</v>
      </c>
      <c r="DC8" s="6">
        <f>'[1]2A_CUnmrkd'!AF12</f>
        <v>1.9179551455240844</v>
      </c>
      <c r="DD8" s="6">
        <f>'[1]2A_Cmrkd'!AF12</f>
        <v>14.820721871245944</v>
      </c>
      <c r="DE8" s="6">
        <f>'[1]2A_CU&amp;M_Hatchery'!AH12</f>
        <v>15.92737298572909</v>
      </c>
      <c r="DF8" s="6">
        <f>'[1]2A_CU&amp;M_N'!AE12</f>
        <v>0.81130403104093674</v>
      </c>
      <c r="DG8" s="7">
        <f>DC8+DD8</f>
        <v>16.738677016770026</v>
      </c>
      <c r="DH8" s="6">
        <f>'[1]2A_CUnmrkd'!AG12</f>
        <v>2.9585715117501969E-2</v>
      </c>
      <c r="DI8" s="6">
        <f>'[1]2A_Cmrkd'!AG12</f>
        <v>6.7492814256432627</v>
      </c>
      <c r="DJ8" s="6">
        <f>'[1]2A_CU&amp;M_Hatchery'!AI12</f>
        <v>6.7788671407607648</v>
      </c>
      <c r="DK8" s="6">
        <v>0</v>
      </c>
      <c r="DL8" s="7">
        <f>DH8+DI8</f>
        <v>6.7788671407607648</v>
      </c>
      <c r="DM8" s="6">
        <f>'[1]2A_CUnmrkd'!AH12</f>
        <v>0.23154773835235379</v>
      </c>
      <c r="DN8" s="6">
        <f>'[1]2A_Cmrkd'!AH12</f>
        <v>12.177057644501614</v>
      </c>
      <c r="DO8" s="6">
        <f>'[1]2A_CU&amp;M_Hatchery'!AJ12</f>
        <v>12.408605382853969</v>
      </c>
      <c r="DP8" s="6">
        <v>0</v>
      </c>
      <c r="DQ8" s="7">
        <f>DM8+DN8</f>
        <v>12.408605382853969</v>
      </c>
      <c r="DR8" s="6">
        <f>SUM(B8,G8,L8,Q8,V8,AA8,AF8,AK8,AP8,BJ8,BO8,BT8,BY8,CD8,CI8,CN8,CS8,CX8,DC8,DH8,DM8)</f>
        <v>1799.2301357519837</v>
      </c>
      <c r="DS8" s="6">
        <f t="shared" ref="DS8:DU8" si="9">SUM(C8,H8,M8,R8,W8,AB8,AG8,AL8,AQ8,BK8,BP8,BU8,BZ8,CE8,CJ8,CO8,CT8,CY8,DD8,DI8,DN8)</f>
        <v>1211.362889314991</v>
      </c>
      <c r="DT8" s="6">
        <f t="shared" si="9"/>
        <v>1462.5242598578959</v>
      </c>
      <c r="DU8" s="6">
        <f t="shared" si="9"/>
        <v>1448.3355033873499</v>
      </c>
      <c r="DV8" s="7">
        <f>DR8+DS8</f>
        <v>3010.5930250669744</v>
      </c>
    </row>
    <row r="9" spans="1:126" x14ac:dyDescent="0.45">
      <c r="A9" t="s">
        <v>14</v>
      </c>
      <c r="B9" s="6">
        <f>'[1]2A_CUnmrkd'!D13</f>
        <v>1643.6886360441938</v>
      </c>
      <c r="C9" s="6">
        <f>'[1]2A_Cmrkd'!D13</f>
        <v>2025.8669491818928</v>
      </c>
      <c r="D9" s="6">
        <f>'[1]2A_CU&amp;M_Hatchery'!D13</f>
        <v>3571.6304142546096</v>
      </c>
      <c r="E9" s="6">
        <f>'[1]2A_CU&amp;M_N'!D13</f>
        <v>97.925170971477172</v>
      </c>
      <c r="F9" s="7">
        <f t="shared" ref="F9:F23" si="10">SUM(B9:C9)</f>
        <v>3669.5555852260868</v>
      </c>
      <c r="G9" s="10">
        <f>SUM('[1]LimitingStkComplete mod'!$S$166:$U$175,'[1]LimitingStkComplete mod'!$S$245:$U$254)</f>
        <v>406.03366884213386</v>
      </c>
      <c r="H9" s="6">
        <f>SUM('[1]LimitingStkComplete mod'!$S$324:$U$333)</f>
        <v>561.68063783490504</v>
      </c>
      <c r="I9" s="6">
        <f>'[1]2A_CU&amp;M_Hatchery'!E13</f>
        <v>751.92488995795804</v>
      </c>
      <c r="J9" s="6">
        <f>'[1]2A_CU&amp;M_N'!E13</f>
        <v>215.78941671908106</v>
      </c>
      <c r="K9" s="7">
        <f t="shared" ref="K9:K22" si="11">SUM(G9:H9)</f>
        <v>967.71430667703885</v>
      </c>
      <c r="L9" s="10">
        <f>SUM('[1]LimitingStkComplete mod'!$AN$166:$AP$175,'[1]LimitingStkComplete mod'!$AN$245:$AP$254)</f>
        <v>2963.2693178845957</v>
      </c>
      <c r="M9" s="6">
        <f>SUM('[1]LimitingStkComplete mod'!$AN$324:$AP$333)</f>
        <v>120.20420883186199</v>
      </c>
      <c r="N9" s="6">
        <f>'[1]2A_CU&amp;M_Hatchery'!F13</f>
        <v>120.20420883186199</v>
      </c>
      <c r="O9" s="6">
        <f>'[1]2A_CU&amp;M_N'!F13</f>
        <v>2963.2693178845957</v>
      </c>
      <c r="P9" s="7">
        <f t="shared" ref="P9:P22" si="12">SUM(L9:M9)</f>
        <v>3083.4735267164579</v>
      </c>
      <c r="Q9" s="6">
        <f>'[1]2A_CUnmrkd'!G13</f>
        <v>43.138485095484242</v>
      </c>
      <c r="R9" s="6">
        <f>'[1]2A_Cmrkd'!G13</f>
        <v>104.09855524875775</v>
      </c>
      <c r="S9" s="6">
        <f>'[1]2A_CU&amp;M_Hatchery'!G13</f>
        <v>105.26761988549174</v>
      </c>
      <c r="T9" s="6">
        <f>'[1]2A_CU&amp;M_N'!G13</f>
        <v>41.96942045875025</v>
      </c>
      <c r="U9" s="7">
        <f t="shared" si="0"/>
        <v>147.23704034424199</v>
      </c>
      <c r="V9" s="6">
        <f t="shared" ref="V9:V23" si="13">SUM(X9:Y9)-W9</f>
        <v>628.12774836124311</v>
      </c>
      <c r="W9" s="6">
        <f>SUM('[1]LimitingStkComplete mod'!$BB$324:$BD$333)</f>
        <v>955.41713901546962</v>
      </c>
      <c r="X9" s="6">
        <f>'[1]2A_CU&amp;M_Hatchery'!H13</f>
        <v>1094.048327676735</v>
      </c>
      <c r="Y9" s="6">
        <f>'[1]2A_CU&amp;M_N'!H13</f>
        <v>489.49655969997769</v>
      </c>
      <c r="Z9" s="7">
        <f t="shared" si="1"/>
        <v>1583.5448873767127</v>
      </c>
      <c r="AA9" s="6">
        <f>'[1]2A_CUnmrkd'!J13</f>
        <v>333.42506710648217</v>
      </c>
      <c r="AB9" s="6">
        <f>'[1]2A_Cmrkd'!J13</f>
        <v>0</v>
      </c>
      <c r="AC9" s="6">
        <f>'[1]2A_CU&amp;M_Hatchery'!J13</f>
        <v>128.2468288645303</v>
      </c>
      <c r="AD9" s="6">
        <f>'[1]2A_CU&amp;M_N'!J13</f>
        <v>205.17823824195187</v>
      </c>
      <c r="AE9" s="7">
        <f t="shared" si="2"/>
        <v>333.42506710648217</v>
      </c>
      <c r="AF9" s="6">
        <f>'[1]2A_CUnmrkd'!P13</f>
        <v>9.7089711210923699</v>
      </c>
      <c r="AG9" s="6">
        <f>'[1]2A_Cmrkd'!P13</f>
        <v>2276.9088349971535</v>
      </c>
      <c r="AH9" s="6">
        <f>'[1]2A_CU&amp;M_Hatchery'!P13</f>
        <v>2286.6178061182459</v>
      </c>
      <c r="AI9" s="6"/>
      <c r="AJ9" s="7">
        <f t="shared" si="3"/>
        <v>2286.6178061182459</v>
      </c>
      <c r="AK9" s="6">
        <f>'[1]2A_CUnmrkd'!Q13</f>
        <v>405.8207139750732</v>
      </c>
      <c r="AL9" s="6">
        <f>'[1]2A_Cmrkd'!Q13</f>
        <v>7161.0461728036553</v>
      </c>
      <c r="AM9" s="6">
        <f>'[1]2A_CU&amp;M_Hatchery'!Q13</f>
        <v>7566.8668867787283</v>
      </c>
      <c r="AN9" s="6"/>
      <c r="AO9" s="7">
        <f t="shared" si="4"/>
        <v>7566.8668867787283</v>
      </c>
      <c r="AP9" s="6">
        <f>'[1]2A_CUnmrkd'!R13</f>
        <v>771.94745421667187</v>
      </c>
      <c r="AQ9" s="6">
        <f>'[1]2A_Cmrkd'!R13</f>
        <v>9689.1493078580461</v>
      </c>
      <c r="AR9" s="6">
        <f>SUM([1]HdC!$BM10,[1]HdC!$BO10,[1]HdC!$BQ10)</f>
        <v>10345.133850283255</v>
      </c>
      <c r="AS9" s="6">
        <f>[1]HdC!$BL10+[1]HdC!$BN10+[1]HdC!$BP10</f>
        <v>115.96291179146138</v>
      </c>
      <c r="AT9" s="7">
        <f t="shared" si="5"/>
        <v>10461.096762074718</v>
      </c>
      <c r="AU9" s="6">
        <f>'[1]2A_CUnmrkd'!S13</f>
        <v>5.0791763679943562</v>
      </c>
      <c r="AV9" s="6">
        <f>'[1]2A_Cmrkd'!S13</f>
        <v>0</v>
      </c>
      <c r="AW9" s="6">
        <v>0</v>
      </c>
      <c r="AX9" s="6">
        <f>'[1]2A_CU&amp;M_N'!R13</f>
        <v>5.0791763679943562</v>
      </c>
      <c r="AY9" s="7">
        <f t="shared" si="6"/>
        <v>5.0791763679943562</v>
      </c>
      <c r="AZ9" s="6">
        <f>[1]HdCUnmrkd!$BN10+[1]HdCUnmrkd!$BO10</f>
        <v>711.47539739367096</v>
      </c>
      <c r="BA9" s="6">
        <f>[1]HdCmrkd!$BN10+[1]HdCmrkd!$BO10</f>
        <v>4754.3687936056622</v>
      </c>
      <c r="BB9" s="6">
        <f>'[1]2A_CU&amp;M_Hatchery'!T13</f>
        <v>5400.3358393813542</v>
      </c>
      <c r="BC9" s="6">
        <f>'[1]2A_CU&amp;M_N'!S13</f>
        <v>65.508351617978491</v>
      </c>
      <c r="BD9" s="7">
        <f t="shared" ref="BD9:BD23" si="14">SUM(AZ9:BA9)</f>
        <v>5465.8441909993335</v>
      </c>
      <c r="BE9" s="6">
        <f>[1]HdCUnmrkd!$BM10</f>
        <v>50.401057805482459</v>
      </c>
      <c r="BF9" s="6">
        <f>[1]HdCmrkd!$BM10</f>
        <v>4585.2302027285132</v>
      </c>
      <c r="BG9" s="6">
        <f>'[1]2A_CU&amp;M_Hatchery'!S13</f>
        <v>4635.6312605339954</v>
      </c>
      <c r="BH9" s="6">
        <v>0</v>
      </c>
      <c r="BI9" s="22">
        <f t="shared" ref="BI9:BI23" si="15">SUM(BE9:BF9)</f>
        <v>4635.6312605339954</v>
      </c>
      <c r="BJ9" s="6">
        <f>[1]JDFUnmrkd!$R$9</f>
        <v>419.76205568790732</v>
      </c>
      <c r="BK9" s="6">
        <f>[1]JDFmrkd!$R9</f>
        <v>110.71940742805887</v>
      </c>
      <c r="BL9" s="6"/>
      <c r="BM9" s="6"/>
      <c r="BN9" s="7">
        <f t="shared" ref="BN9:BN23" si="16">SUM(BJ9:BK9)</f>
        <v>530.48146311596622</v>
      </c>
      <c r="BO9" s="6">
        <f>[1]JDFUnmrkd!$Q$9</f>
        <v>100.31053650927747</v>
      </c>
      <c r="BP9" s="6">
        <f>[1]JDFmrkd!$Q9</f>
        <v>0</v>
      </c>
      <c r="BQ9" s="6"/>
      <c r="BR9" s="6"/>
      <c r="BS9" s="7">
        <f t="shared" si="7"/>
        <v>100.31053650927747</v>
      </c>
      <c r="BT9" s="6">
        <f>'[1]2A_CUnmrkd'!V13</f>
        <v>182.04209142211326</v>
      </c>
      <c r="BU9" s="6">
        <f>'[1]2A_Cmrkd'!V13</f>
        <v>146.25190176538658</v>
      </c>
      <c r="BV9" s="6">
        <f>'[1]2A_CU&amp;M_Hatchery'!V13</f>
        <v>146.25190176538658</v>
      </c>
      <c r="BW9" s="6">
        <f>'[1]2A_CU&amp;M_N'!U13</f>
        <v>182.04209142211326</v>
      </c>
      <c r="BX9" s="7">
        <f t="shared" si="8"/>
        <v>328.29399318749984</v>
      </c>
      <c r="BY9" s="6">
        <f>'[1]2A_CUnmrkd'!Z13</f>
        <v>449.68209656108877</v>
      </c>
      <c r="BZ9" s="6">
        <f>'[1]2A_Cmrkd'!Z13</f>
        <v>1744.941688639477</v>
      </c>
      <c r="CA9" s="6">
        <f>'[1]2A_CU&amp;M_Hatchery'!AB13</f>
        <v>2194.6237852005656</v>
      </c>
      <c r="CB9" s="6">
        <f>'[1]2A_CU&amp;M_N'!Y13</f>
        <v>0</v>
      </c>
      <c r="CC9" s="7">
        <f t="shared" ref="CC9:CC23" si="17">BY9+BZ9</f>
        <v>2194.6237852005656</v>
      </c>
      <c r="CD9" s="6">
        <f>'[1]2A_CUnmrkd'!AA13</f>
        <v>139.38042271499344</v>
      </c>
      <c r="CE9" s="6">
        <f>'[1]2A_Cmrkd'!AA13</f>
        <v>634.68163811413058</v>
      </c>
      <c r="CF9" s="6">
        <f>'[1]2A_CU&amp;M_Hatchery'!AC13</f>
        <v>652.85516305865019</v>
      </c>
      <c r="CG9" s="6">
        <f>'[1]2A_CU&amp;M_N'!Z13</f>
        <v>121.2068977704738</v>
      </c>
      <c r="CH9" s="7">
        <f t="shared" ref="CH9:CH23" si="18">CD9+CE9</f>
        <v>774.06206082912399</v>
      </c>
      <c r="CI9" s="6">
        <f>'[1]2A_CUnmrkd'!AB13</f>
        <v>1009.6068981575281</v>
      </c>
      <c r="CJ9" s="6">
        <f>'[1]2A_Cmrkd'!AB13</f>
        <v>3085.2868174664268</v>
      </c>
      <c r="CK9" s="6">
        <f>'[1]2A_CU&amp;M_Hatchery'!AD13</f>
        <v>3734.8776884172316</v>
      </c>
      <c r="CL9" s="6">
        <f>'[1]2A_CU&amp;M_N'!AA13</f>
        <v>360.01602720672327</v>
      </c>
      <c r="CM9" s="7">
        <f t="shared" ref="CM9:CM23" si="19">CI9+CJ9</f>
        <v>4094.8937156239549</v>
      </c>
      <c r="CN9" s="6">
        <f>'[1]2A_CUnmrkd'!AC13</f>
        <v>266.44490290560168</v>
      </c>
      <c r="CO9" s="6">
        <f>'[1]2A_Cmrkd'!AC13</f>
        <v>2012.2489579379542</v>
      </c>
      <c r="CP9" s="6">
        <f>'[1]2A_CU&amp;M_Hatchery'!AE13</f>
        <v>2027.2684000408628</v>
      </c>
      <c r="CQ9" s="6">
        <f>'[1]2A_CU&amp;M_N'!AB13</f>
        <v>251.4254608026929</v>
      </c>
      <c r="CR9" s="7">
        <f t="shared" ref="CR9:CR23" si="20">CN9+CO9</f>
        <v>2278.6938608435557</v>
      </c>
      <c r="CS9" s="6">
        <f>'[1]2A_CUnmrkd'!AD13</f>
        <v>13.142932343143055</v>
      </c>
      <c r="CT9" s="6">
        <f>'[1]2A_Cmrkd'!AD13</f>
        <v>1417.0496078759668</v>
      </c>
      <c r="CU9" s="6">
        <f>'[1]2A_CU&amp;M_Hatchery'!AF13</f>
        <v>1430.1925402191098</v>
      </c>
      <c r="CV9" s="6">
        <f>'[1]2A_CU&amp;M_N'!AC13</f>
        <v>0</v>
      </c>
      <c r="CW9" s="7">
        <f t="shared" ref="CW9:CW23" si="21">CS9+CT9</f>
        <v>1430.1925402191098</v>
      </c>
      <c r="CX9" s="6">
        <f>'[1]2A_CUnmrkd'!AE13</f>
        <v>0.61579764998207909</v>
      </c>
      <c r="CY9" s="6">
        <f>'[1]2A_Cmrkd'!AE13</f>
        <v>85.985128215544009</v>
      </c>
      <c r="CZ9" s="6">
        <f>'[1]2A_CU&amp;M_Hatchery'!AG13</f>
        <v>86.600925865526094</v>
      </c>
      <c r="DA9" s="6">
        <f>'[1]2A_CU&amp;M_N'!AD13</f>
        <v>0</v>
      </c>
      <c r="DB9" s="7">
        <f t="shared" ref="DB9:DB23" si="22">CX9+CY9</f>
        <v>86.600925865526094</v>
      </c>
      <c r="DC9" s="6">
        <f>'[1]2A_CUnmrkd'!AF13</f>
        <v>244.83090031513001</v>
      </c>
      <c r="DD9" s="6">
        <f>'[1]2A_Cmrkd'!AF13</f>
        <v>1917.1928971140055</v>
      </c>
      <c r="DE9" s="6">
        <f>'[1]2A_CU&amp;M_Hatchery'!AH13</f>
        <v>2058.459177154989</v>
      </c>
      <c r="DF9" s="6">
        <f>'[1]2A_CU&amp;M_N'!AE13</f>
        <v>103.56462027414636</v>
      </c>
      <c r="DG9" s="7">
        <f t="shared" ref="DG9:DG23" si="23">DC9+DD9</f>
        <v>2162.0237974291354</v>
      </c>
      <c r="DH9" s="6">
        <f>'[1]2A_CUnmrkd'!AG13</f>
        <v>3.7766770957021842</v>
      </c>
      <c r="DI9" s="6">
        <f>'[1]2A_Cmrkd'!AG13</f>
        <v>873.07990273883615</v>
      </c>
      <c r="DJ9" s="6">
        <f>'[1]2A_CU&amp;M_Hatchery'!AI13</f>
        <v>876.85657983453837</v>
      </c>
      <c r="DK9" s="6">
        <v>0</v>
      </c>
      <c r="DL9" s="7">
        <f t="shared" ref="DL9:DL23" si="24">DH9+DI9</f>
        <v>876.85657983453837</v>
      </c>
      <c r="DM9" s="6">
        <f>'[1]2A_CUnmrkd'!AH13</f>
        <v>29.557542771026736</v>
      </c>
      <c r="DN9" s="6">
        <f>'[1]2A_Cmrkd'!AH13</f>
        <v>1575.2112904216904</v>
      </c>
      <c r="DO9" s="6">
        <f>'[1]2A_CU&amp;M_Hatchery'!AJ13</f>
        <v>1604.768833192717</v>
      </c>
      <c r="DP9" s="6">
        <v>0</v>
      </c>
      <c r="DQ9" s="7">
        <f t="shared" ref="DQ9:DQ23" si="25">DM9+DN9</f>
        <v>1604.768833192717</v>
      </c>
      <c r="DR9" s="6">
        <f t="shared" ref="DR9:DR23" si="26">SUM(B9,G9,L9,Q9,V9,AA9,AF9,AK9,AP9,BJ9,BO9,BT9,BY9,CD9,CI9,CN9,CS9,CX9,DC9,DH9,DM9)</f>
        <v>10064.312916780465</v>
      </c>
      <c r="DS9" s="6">
        <f t="shared" ref="DS9:DS23" si="27">SUM(C9,H9,M9,R9,W9,AB9,AG9,AL9,AQ9,BK9,BP9,BU9,BZ9,CE9,CJ9,CO9,CT9,CY9,DD9,DI9,DN9)</f>
        <v>36497.021043489214</v>
      </c>
      <c r="DT9" s="6">
        <f t="shared" ref="DT9:DT23" si="28">SUM(D9,I9,N9,S9,X9,AC9,AH9,AM9,AR9,BL9,BQ9,BV9,CA9,CF9,CK9,CP9,CU9,CZ9,DE9,DJ9,DO9)</f>
        <v>40782.695827401003</v>
      </c>
      <c r="DU9" s="6">
        <f t="shared" ref="DU9:DU23" si="29">SUM(E9,J9,O9,T9,Y9,AD9,AI9,AN9,AS9,BM9,BR9,BW9,CB9,CG9,CL9,CQ9,CV9,DA9,DF9,DK9,DP9)</f>
        <v>5147.8461332434454</v>
      </c>
      <c r="DV9" s="7">
        <f t="shared" ref="DV9:DV23" si="30">DR9+DS9</f>
        <v>46561.33396026968</v>
      </c>
    </row>
    <row r="10" spans="1:126" x14ac:dyDescent="0.45">
      <c r="A10" t="s">
        <v>0</v>
      </c>
      <c r="B10" s="6">
        <f>'[1]2A_CUnmrkd'!D15</f>
        <v>0</v>
      </c>
      <c r="C10" s="6">
        <f>'[1]2A_Cmrkd'!D15</f>
        <v>0</v>
      </c>
      <c r="D10" s="6">
        <f>'[1]2A_CU&amp;M_Hatchery'!D15</f>
        <v>0</v>
      </c>
      <c r="E10" s="6">
        <f>'[1]2A_CU&amp;M_N'!D15</f>
        <v>0</v>
      </c>
      <c r="F10" s="7">
        <f t="shared" si="10"/>
        <v>0</v>
      </c>
      <c r="G10" s="10">
        <f>SUM('[1]LimitingStkComplete mod'!$S$190:$U$195,'[1]LimitingStkComplete mod'!$S$269:$U$274)</f>
        <v>0</v>
      </c>
      <c r="H10" s="6">
        <f>SUM('[1]LimitingStkComplete mod'!$S$348:$U$353)</f>
        <v>0</v>
      </c>
      <c r="I10" s="6">
        <f>'[1]2A_CU&amp;M_Hatchery'!E15</f>
        <v>0</v>
      </c>
      <c r="J10" s="6">
        <f>'[1]2A_CU&amp;M_N'!E15</f>
        <v>0</v>
      </c>
      <c r="K10" s="7">
        <f t="shared" si="11"/>
        <v>0</v>
      </c>
      <c r="L10" s="10">
        <f>SUM('[1]LimitingStkComplete mod'!$AN$190:$AP$195,'[1]LimitingStkComplete mod'!$AN$269:$AP$274)</f>
        <v>0</v>
      </c>
      <c r="M10" s="6">
        <f>SUM('[1]LimitingStkComplete mod'!$AN$348:$AP$353)</f>
        <v>0</v>
      </c>
      <c r="N10" s="6">
        <f>'[1]2A_CU&amp;M_Hatchery'!F15</f>
        <v>0</v>
      </c>
      <c r="O10" s="6">
        <f>'[1]2A_CU&amp;M_N'!F15</f>
        <v>0</v>
      </c>
      <c r="P10" s="7">
        <f t="shared" si="12"/>
        <v>0</v>
      </c>
      <c r="Q10" s="6">
        <f>'[1]2A_CUnmrkd'!G15</f>
        <v>0</v>
      </c>
      <c r="R10" s="6">
        <f>'[1]2A_Cmrkd'!G15</f>
        <v>0</v>
      </c>
      <c r="S10" s="6">
        <f>'[1]2A_CU&amp;M_Hatchery'!G15</f>
        <v>0</v>
      </c>
      <c r="T10" s="6">
        <f>'[1]2A_CU&amp;M_N'!G15</f>
        <v>0</v>
      </c>
      <c r="U10" s="7">
        <f t="shared" si="0"/>
        <v>0</v>
      </c>
      <c r="V10" s="6">
        <f t="shared" si="13"/>
        <v>0</v>
      </c>
      <c r="W10" s="6">
        <f>SUM('[1]LimitingStkComplete mod'!$BB$348:$BD$353)</f>
        <v>0</v>
      </c>
      <c r="X10" s="6">
        <f>'[1]2A_CU&amp;M_Hatchery'!H15</f>
        <v>0</v>
      </c>
      <c r="Y10" s="6">
        <f>'[1]2A_CU&amp;M_N'!H15</f>
        <v>0</v>
      </c>
      <c r="Z10" s="7">
        <f t="shared" si="1"/>
        <v>0</v>
      </c>
      <c r="AA10" s="6">
        <f>'[1]2A_CUnmrkd'!J15</f>
        <v>0</v>
      </c>
      <c r="AB10" s="6">
        <f>'[1]2A_Cmrkd'!J15</f>
        <v>0</v>
      </c>
      <c r="AC10" s="6">
        <f>'[1]2A_CU&amp;M_Hatchery'!J15</f>
        <v>0</v>
      </c>
      <c r="AD10" s="6">
        <f>'[1]2A_CU&amp;M_N'!J15</f>
        <v>0</v>
      </c>
      <c r="AE10" s="7">
        <f t="shared" si="2"/>
        <v>0</v>
      </c>
      <c r="AF10" s="6">
        <f>'[1]2A_CUnmrkd'!P15</f>
        <v>5.328841870398035E-2</v>
      </c>
      <c r="AG10" s="6">
        <f>'[1]2A_Cmrkd'!P15</f>
        <v>12.174762716465807</v>
      </c>
      <c r="AH10" s="6">
        <f>'[1]2A_CU&amp;M_Hatchery'!P15</f>
        <v>12.228051135169787</v>
      </c>
      <c r="AI10" s="6"/>
      <c r="AJ10" s="7">
        <f t="shared" si="3"/>
        <v>12.228051135169787</v>
      </c>
      <c r="AK10" s="6">
        <f>'[1]2A_CUnmrkd'!Q15</f>
        <v>0</v>
      </c>
      <c r="AL10" s="6">
        <f>'[1]2A_Cmrkd'!Q15</f>
        <v>0</v>
      </c>
      <c r="AM10" s="6">
        <f>'[1]2A_CU&amp;M_Hatchery'!Q15</f>
        <v>0</v>
      </c>
      <c r="AN10" s="6"/>
      <c r="AO10" s="7">
        <f t="shared" si="4"/>
        <v>0</v>
      </c>
      <c r="AP10" s="6">
        <f>'[1]2A_CUnmrkd'!R15</f>
        <v>15.315728350591138</v>
      </c>
      <c r="AQ10" s="6">
        <f>'[1]2A_Cmrkd'!R15</f>
        <v>194.70859550730566</v>
      </c>
      <c r="AR10" s="6">
        <f>SUM([1]HdC!$BM12,[1]HdC!$BO12,[1]HdC!$BQ12)</f>
        <v>207.70043326682369</v>
      </c>
      <c r="AS10" s="6">
        <f>[1]HdC!$BL12+[1]HdC!$BN12+[1]HdC!$BP12</f>
        <v>2.323890591073118</v>
      </c>
      <c r="AT10" s="7">
        <f t="shared" si="5"/>
        <v>210.0243238578968</v>
      </c>
      <c r="AU10" s="6">
        <f>'[1]2A_CUnmrkd'!S15</f>
        <v>0.10088935316141169</v>
      </c>
      <c r="AV10" s="6">
        <f>'[1]2A_Cmrkd'!S15</f>
        <v>0</v>
      </c>
      <c r="AW10" s="6">
        <v>0</v>
      </c>
      <c r="AX10" s="6">
        <f>'[1]2A_CU&amp;M_N'!R15</f>
        <v>0.10088935316141169</v>
      </c>
      <c r="AY10" s="7">
        <f t="shared" si="6"/>
        <v>0.10088935316141169</v>
      </c>
      <c r="AZ10" s="6">
        <f>[1]HdCUnmrkd!$BN12+[1]HdCUnmrkd!$BO12</f>
        <v>14.132270162071592</v>
      </c>
      <c r="BA10" s="6">
        <f>[1]HdCmrkd!$BN12+[1]HdCmrkd!$BO12</f>
        <v>96.77840994028675</v>
      </c>
      <c r="BB10" s="6">
        <f>'[1]2A_CU&amp;M_Hatchery'!T15</f>
        <v>109.60946613722527</v>
      </c>
      <c r="BC10" s="6">
        <f>'[1]2A_CU&amp;M_N'!S15</f>
        <v>1.301213965133079</v>
      </c>
      <c r="BD10" s="7">
        <f t="shared" si="14"/>
        <v>110.91068010235834</v>
      </c>
      <c r="BE10" s="6">
        <f>[1]HdCUnmrkd!$BM12</f>
        <v>1.0011328121401621</v>
      </c>
      <c r="BF10" s="6">
        <f>[1]HdCmrkd!$BM12</f>
        <v>93.335478902491275</v>
      </c>
      <c r="BG10" s="6">
        <f>'[1]2A_CU&amp;M_Hatchery'!S15</f>
        <v>94.336611714631431</v>
      </c>
      <c r="BH10" s="6">
        <v>0</v>
      </c>
      <c r="BI10" s="22">
        <f t="shared" si="15"/>
        <v>94.336611714631431</v>
      </c>
      <c r="BJ10" s="6">
        <f>[1]JDFUnmrkd!$R12</f>
        <v>0</v>
      </c>
      <c r="BK10" s="6">
        <f>[1]JDFmrkd!$R12</f>
        <v>0</v>
      </c>
      <c r="BL10" s="6"/>
      <c r="BM10" s="6"/>
      <c r="BN10" s="7">
        <f t="shared" si="16"/>
        <v>0</v>
      </c>
      <c r="BO10" s="6">
        <f>[1]JDFUnmrkd!$Q12</f>
        <v>0</v>
      </c>
      <c r="BP10" s="6">
        <f>[1]JDFmrkd!$Q12</f>
        <v>0</v>
      </c>
      <c r="BQ10" s="6"/>
      <c r="BR10" s="6"/>
      <c r="BS10" s="7">
        <f t="shared" si="7"/>
        <v>0</v>
      </c>
      <c r="BT10" s="6">
        <f>'[1]2A_CUnmrkd'!V15</f>
        <v>0</v>
      </c>
      <c r="BU10" s="6">
        <f>'[1]2A_Cmrkd'!V15</f>
        <v>0</v>
      </c>
      <c r="BV10" s="6">
        <f>'[1]2A_CU&amp;M_Hatchery'!V15</f>
        <v>0</v>
      </c>
      <c r="BW10" s="6">
        <f>'[1]2A_CU&amp;M_N'!U15</f>
        <v>0</v>
      </c>
      <c r="BX10" s="7">
        <f t="shared" si="8"/>
        <v>0</v>
      </c>
      <c r="BY10" s="6">
        <f>'[1]2A_CUnmrkd'!Z15</f>
        <v>3.2103699805584092</v>
      </c>
      <c r="BZ10" s="6">
        <f>'[1]2A_Cmrkd'!Z15</f>
        <v>10.46816694437576</v>
      </c>
      <c r="CA10" s="6">
        <f>'[1]2A_CU&amp;M_Hatchery'!AB15</f>
        <v>13.678536924934168</v>
      </c>
      <c r="CB10" s="6">
        <f>'[1]2A_CU&amp;M_N'!Y15</f>
        <v>0</v>
      </c>
      <c r="CC10" s="7">
        <f t="shared" si="17"/>
        <v>13.67853692493417</v>
      </c>
      <c r="CD10" s="6">
        <f>'[1]2A_CUnmrkd'!AA15</f>
        <v>0.99506457647234592</v>
      </c>
      <c r="CE10" s="6">
        <f>'[1]2A_Cmrkd'!AA15</f>
        <v>3.8075503540114624</v>
      </c>
      <c r="CF10" s="6">
        <f>'[1]2A_CU&amp;M_Hatchery'!AC15</f>
        <v>3.9372947653833954</v>
      </c>
      <c r="CG10" s="6">
        <f>'[1]2A_CU&amp;M_N'!Z15</f>
        <v>0.86532016510041299</v>
      </c>
      <c r="CH10" s="7">
        <f t="shared" si="18"/>
        <v>4.8026149304838084</v>
      </c>
      <c r="CI10" s="6">
        <f>'[1]2A_CUnmrkd'!AB15</f>
        <v>7.2077845722490403</v>
      </c>
      <c r="CJ10" s="6">
        <f>'[1]2A_Cmrkd'!AB15</f>
        <v>18.509098433943883</v>
      </c>
      <c r="CK10" s="6">
        <f>'[1]2A_CU&amp;M_Hatchery'!AD15</f>
        <v>23.146656939593555</v>
      </c>
      <c r="CL10" s="6">
        <f>'[1]2A_CU&amp;M_N'!AA15</f>
        <v>2.5702260665993677</v>
      </c>
      <c r="CM10" s="7">
        <f t="shared" si="19"/>
        <v>25.716883006192923</v>
      </c>
      <c r="CN10" s="6">
        <f>'[1]2A_CUnmrkd'!AC15</f>
        <v>1.902203188213299</v>
      </c>
      <c r="CO10" s="6">
        <f>'[1]2A_Cmrkd'!AC15</f>
        <v>12.07178335097524</v>
      </c>
      <c r="CP10" s="6">
        <f>'[1]2A_CU&amp;M_Hatchery'!AE15</f>
        <v>12.179010137233035</v>
      </c>
      <c r="CQ10" s="6">
        <f>'[1]2A_CU&amp;M_N'!AB15</f>
        <v>1.7949764019555037</v>
      </c>
      <c r="CR10" s="7">
        <f t="shared" si="20"/>
        <v>13.973986539188539</v>
      </c>
      <c r="CS10" s="6">
        <f>'[1]2A_CUnmrkd'!AD15</f>
        <v>0.25285904170218659</v>
      </c>
      <c r="CT10" s="6">
        <f>'[1]2A_Cmrkd'!AD15</f>
        <v>24.421041243576088</v>
      </c>
      <c r="CU10" s="6">
        <f>'[1]2A_CU&amp;M_Hatchery'!AF15</f>
        <v>24.673900285278275</v>
      </c>
      <c r="CV10" s="6">
        <f>'[1]2A_CU&amp;M_N'!AC15</f>
        <v>0</v>
      </c>
      <c r="CW10" s="7">
        <f t="shared" si="21"/>
        <v>24.673900285278275</v>
      </c>
      <c r="CX10" s="6">
        <f>'[1]2A_CUnmrkd'!AE15</f>
        <v>1.1847432490068643E-2</v>
      </c>
      <c r="CY10" s="6">
        <f>'[1]2A_Cmrkd'!AE15</f>
        <v>1.4818439317967589</v>
      </c>
      <c r="CZ10" s="6">
        <f>'[1]2A_CU&amp;M_Hatchery'!AG15</f>
        <v>1.4936913642868275</v>
      </c>
      <c r="DA10" s="6">
        <f>'[1]2A_CU&amp;M_N'!AD15</f>
        <v>0</v>
      </c>
      <c r="DB10" s="7">
        <f t="shared" si="22"/>
        <v>1.4936913642868275</v>
      </c>
      <c r="DC10" s="6">
        <f>'[1]2A_CUnmrkd'!AF15</f>
        <v>4.7103420466944659</v>
      </c>
      <c r="DD10" s="6">
        <f>'[1]2A_Cmrkd'!AF15</f>
        <v>33.040372441506193</v>
      </c>
      <c r="DE10" s="6">
        <f>'[1]2A_CU&amp;M_Hatchery'!AH15</f>
        <v>35.758217688166994</v>
      </c>
      <c r="DF10" s="6">
        <f>'[1]2A_CU&amp;M_N'!AE15</f>
        <v>1.9924968000336634</v>
      </c>
      <c r="DG10" s="7">
        <f t="shared" si="23"/>
        <v>37.750714488200657</v>
      </c>
      <c r="DH10" s="6">
        <f>'[1]2A_CUnmrkd'!AG15</f>
        <v>7.2660113154738859E-2</v>
      </c>
      <c r="DI10" s="6">
        <f>'[1]2A_Cmrkd'!AG15</f>
        <v>15.046417708467953</v>
      </c>
      <c r="DJ10" s="6">
        <f>'[1]2A_CU&amp;M_Hatchery'!AI15</f>
        <v>15.119077821622692</v>
      </c>
      <c r="DK10" s="6">
        <v>0</v>
      </c>
      <c r="DL10" s="7">
        <f t="shared" si="24"/>
        <v>15.119077821622692</v>
      </c>
      <c r="DM10" s="6">
        <f>'[1]2A_CUnmrkd'!AH15</f>
        <v>0.5686624373481235</v>
      </c>
      <c r="DN10" s="6">
        <f>'[1]2A_Cmrkd'!AH15</f>
        <v>27.146755961772872</v>
      </c>
      <c r="DO10" s="6">
        <f>'[1]2A_CU&amp;M_Hatchery'!AJ15</f>
        <v>27.715418399120995</v>
      </c>
      <c r="DP10" s="6">
        <v>0</v>
      </c>
      <c r="DQ10" s="7">
        <f t="shared" si="25"/>
        <v>27.715418399120995</v>
      </c>
      <c r="DR10" s="6">
        <f t="shared" si="26"/>
        <v>34.300810158177796</v>
      </c>
      <c r="DS10" s="6">
        <f t="shared" si="27"/>
        <v>352.87638859419764</v>
      </c>
      <c r="DT10" s="6">
        <f t="shared" si="28"/>
        <v>377.63028872761339</v>
      </c>
      <c r="DU10" s="6">
        <f t="shared" si="29"/>
        <v>9.5469100247620666</v>
      </c>
      <c r="DV10" s="7">
        <f t="shared" si="30"/>
        <v>387.17719875237543</v>
      </c>
    </row>
    <row r="11" spans="1:126" x14ac:dyDescent="0.45">
      <c r="A11" t="s">
        <v>16</v>
      </c>
      <c r="B11" s="6">
        <f>'[1]2A_CUnmrkd'!D17</f>
        <v>10.287391666723382</v>
      </c>
      <c r="C11" s="6">
        <f>'[1]2A_Cmrkd'!D17</f>
        <v>12.89945138349637</v>
      </c>
      <c r="D11" s="6">
        <f>'[1]2A_CU&amp;M_Hatchery'!D17</f>
        <v>22.492061691104144</v>
      </c>
      <c r="E11" s="6">
        <f>'[1]2A_CU&amp;M_N'!D17</f>
        <v>0.69478135911560501</v>
      </c>
      <c r="F11" s="7">
        <f t="shared" si="10"/>
        <v>23.18684305021975</v>
      </c>
      <c r="G11" s="10">
        <f>SUM('[1]LimitingStkComplete mod'!$S$255:$U$255,'[1]LimitingStkComplete mod'!$S$259:$U$259,'[1]LimitingStkComplete mod'!$S$265:$U$265,'[1]LimitingStkComplete mod'!$S$176:$U$176,'[1]LimitingStkComplete mod'!$S$180:$U$180,'[1]LimitingStkComplete mod'!$S$186:$U$186)</f>
        <v>0</v>
      </c>
      <c r="H11" s="6">
        <f>SUM('[1]LimitingStkComplete mod'!$S$338:$U$338,'[1]LimitingStkComplete mod'!$S$344:$U$344,)</f>
        <v>0</v>
      </c>
      <c r="I11" s="6">
        <f>'[1]2A_CU&amp;M_Hatchery'!E17</f>
        <v>0</v>
      </c>
      <c r="J11" s="6">
        <f>'[1]2A_CU&amp;M_N'!E17</f>
        <v>0</v>
      </c>
      <c r="K11" s="7">
        <f t="shared" si="11"/>
        <v>0</v>
      </c>
      <c r="L11" s="10">
        <f>SUM('[1]LimitingStkComplete mod'!$AN$255:$AP$255,'[1]LimitingStkComplete mod'!$AN$259:$AP$259,'[1]LimitingStkComplete mod'!$AN$265:$AP$265,'[1]LimitingStkComplete mod'!$AN$176:$AP$176,'[1]LimitingStkComplete mod'!$AN$180:$AP$180,'[1]LimitingStkComplete mod'!$AN$186:$AP$186)</f>
        <v>32.93161112550905</v>
      </c>
      <c r="M11" s="6">
        <f>SUM('[1]LimitingStkComplete mod'!$AN$338:$AP$338,'[1]LimitingStkComplete mod'!$AN$344:$AP$344,)</f>
        <v>0</v>
      </c>
      <c r="N11" s="6">
        <f>'[1]2A_CU&amp;M_Hatchery'!F17</f>
        <v>1.3948144229297432</v>
      </c>
      <c r="O11" s="6">
        <f>'[1]2A_CU&amp;M_N'!F17</f>
        <v>32.931611125509058</v>
      </c>
      <c r="P11" s="7">
        <f t="shared" si="12"/>
        <v>32.93161112550905</v>
      </c>
      <c r="Q11" s="6">
        <f>'[1]2A_CUnmrkd'!G17</f>
        <v>0.16142823975293472</v>
      </c>
      <c r="R11" s="6">
        <f>'[1]2A_Cmrkd'!G17</f>
        <v>0.25568775410212657</v>
      </c>
      <c r="S11" s="6">
        <f>'[1]2A_CU&amp;M_Hatchery'!G17</f>
        <v>0.26006250314692153</v>
      </c>
      <c r="T11" s="6">
        <f>'[1]2A_CU&amp;M_N'!G17</f>
        <v>0.15705349070813973</v>
      </c>
      <c r="U11" s="7">
        <f t="shared" si="0"/>
        <v>0.41711599385506126</v>
      </c>
      <c r="V11" s="6">
        <f t="shared" si="13"/>
        <v>53.646210360682446</v>
      </c>
      <c r="W11" s="6">
        <f>SUM('[1]LimitingStkComplete mod'!$BB$338:$BD$338,'[1]LimitingStkComplete mod'!$BB$344:$BD$344,)</f>
        <v>0</v>
      </c>
      <c r="X11" s="6">
        <f>'[1]2A_CU&amp;M_Hatchery'!H17</f>
        <v>37.291985841447939</v>
      </c>
      <c r="Y11" s="6">
        <f>'[1]2A_CU&amp;M_N'!H17</f>
        <v>16.354224519234503</v>
      </c>
      <c r="Z11" s="7">
        <f t="shared" si="1"/>
        <v>53.646210360682446</v>
      </c>
      <c r="AA11" s="6">
        <f>'[1]2A_CUnmrkd'!J17</f>
        <v>2.2046644043447547</v>
      </c>
      <c r="AB11" s="6">
        <f>'[1]2A_Cmrkd'!J17</f>
        <v>0</v>
      </c>
      <c r="AC11" s="6">
        <f>'[1]2A_CU&amp;M_Hatchery'!J17</f>
        <v>0.84799028765712914</v>
      </c>
      <c r="AD11" s="6">
        <f>'[1]2A_CU&amp;M_N'!J17</f>
        <v>1.3566741166876257</v>
      </c>
      <c r="AE11" s="7">
        <f t="shared" si="2"/>
        <v>2.2046644043447547</v>
      </c>
      <c r="AF11" s="6">
        <f>'[1]2A_CUnmrkd'!P17</f>
        <v>1.9662902198091834</v>
      </c>
      <c r="AG11" s="6">
        <f>'[1]2A_Cmrkd'!P17</f>
        <v>467.31008179442415</v>
      </c>
      <c r="AH11" s="6">
        <f>'[1]2A_CU&amp;M_Hatchery'!P17</f>
        <v>469.27637201423335</v>
      </c>
      <c r="AI11" s="6"/>
      <c r="AJ11" s="7">
        <f t="shared" si="3"/>
        <v>469.27637201423335</v>
      </c>
      <c r="AK11" s="6">
        <f>'[1]2A_CUnmrkd'!Q17</f>
        <v>0</v>
      </c>
      <c r="AL11" s="6">
        <f>'[1]2A_Cmrkd'!Q17</f>
        <v>0</v>
      </c>
      <c r="AM11" s="6">
        <f>'[1]2A_CU&amp;M_Hatchery'!Q17</f>
        <v>0</v>
      </c>
      <c r="AN11" s="6"/>
      <c r="AO11" s="7">
        <f t="shared" si="4"/>
        <v>0</v>
      </c>
      <c r="AP11" s="6">
        <f>'[1]2A_CUnmrkd'!R17</f>
        <v>105.58525456259123</v>
      </c>
      <c r="AQ11" s="6">
        <f>'[1]2A_Cmrkd'!R17</f>
        <v>1329.4243063231161</v>
      </c>
      <c r="AR11" s="6">
        <f>SUM([1]HdC!$BM14,[1]HdC!$BO14,[1]HdC!$BQ14)</f>
        <v>1418.9271384030872</v>
      </c>
      <c r="AS11" s="6">
        <f>[1]HdC!$BL14+[1]HdC!$BN14+[1]HdC!$BP14</f>
        <v>16.082422482620256</v>
      </c>
      <c r="AT11" s="7">
        <f t="shared" si="5"/>
        <v>1435.0095608857073</v>
      </c>
      <c r="AU11" s="6">
        <f>'[1]2A_CUnmrkd'!S17</f>
        <v>0.69581360728980368</v>
      </c>
      <c r="AV11" s="6">
        <f>'[1]2A_Cmrkd'!S17</f>
        <v>0</v>
      </c>
      <c r="AW11" s="6">
        <v>0</v>
      </c>
      <c r="AX11" s="6">
        <f>'[1]2A_CU&amp;M_N'!R17</f>
        <v>0.69581360728980368</v>
      </c>
      <c r="AY11" s="7">
        <f t="shared" si="6"/>
        <v>0.69581360728980368</v>
      </c>
      <c r="AZ11" s="6">
        <f>[1]HdCUnmrkd!$BN14+[1]HdCUnmrkd!$BO14</f>
        <v>97.467429144210186</v>
      </c>
      <c r="BA11" s="6">
        <f>[1]HdCmrkd!$BN14+[1]HdCmrkd!$BO14</f>
        <v>673.74910263332288</v>
      </c>
      <c r="BB11" s="6">
        <f>'[1]2A_CU&amp;M_Hatchery'!T17</f>
        <v>762.2423203809492</v>
      </c>
      <c r="BC11" s="6">
        <f>'[1]2A_CU&amp;M_N'!S17</f>
        <v>8.9742113965838772</v>
      </c>
      <c r="BD11" s="7">
        <f t="shared" si="14"/>
        <v>771.21653177753308</v>
      </c>
      <c r="BE11" s="6">
        <f>[1]HdCUnmrkd!$BM14</f>
        <v>6.9046119492603593</v>
      </c>
      <c r="BF11" s="6">
        <f>[1]HdCmrkd!$BM14</f>
        <v>649.78020607287749</v>
      </c>
      <c r="BG11" s="6">
        <f>'[1]2A_CU&amp;M_Hatchery'!S17</f>
        <v>656.68481802213785</v>
      </c>
      <c r="BH11" s="6">
        <v>0</v>
      </c>
      <c r="BI11" s="22">
        <f t="shared" si="15"/>
        <v>656.68481802213785</v>
      </c>
      <c r="BJ11" s="6">
        <f>[1]JDFUnmrkd!$R15</f>
        <v>1.4474647570455925</v>
      </c>
      <c r="BK11" s="6">
        <f>[1]JDFmrkd!$R15</f>
        <v>0.37991532042948872</v>
      </c>
      <c r="BL11" s="6"/>
      <c r="BM11" s="6"/>
      <c r="BN11" s="7">
        <f t="shared" si="16"/>
        <v>1.8273800774750812</v>
      </c>
      <c r="BO11" s="6">
        <f>[1]JDFUnmrkd!$Q15</f>
        <v>0.34590064630679107</v>
      </c>
      <c r="BP11" s="6">
        <f>[1]JDFmrkd!$Q15</f>
        <v>0</v>
      </c>
      <c r="BQ11" s="6"/>
      <c r="BR11" s="6"/>
      <c r="BS11" s="7">
        <f t="shared" si="7"/>
        <v>0.34590064630679107</v>
      </c>
      <c r="BT11" s="6">
        <f>'[1]2A_CUnmrkd'!V17</f>
        <v>11.178272118811471</v>
      </c>
      <c r="BU11" s="6">
        <f>'[1]2A_Cmrkd'!V17</f>
        <v>13.566124781413077</v>
      </c>
      <c r="BV11" s="6">
        <f>'[1]2A_CU&amp;M_Hatchery'!V17</f>
        <v>13.566124781413077</v>
      </c>
      <c r="BW11" s="6">
        <f>'[1]2A_CU&amp;M_N'!U17</f>
        <v>11.178272118811471</v>
      </c>
      <c r="BX11" s="7">
        <f t="shared" si="8"/>
        <v>24.744396900224547</v>
      </c>
      <c r="BY11" s="6">
        <f>'[1]2A_CUnmrkd'!Z17</f>
        <v>51.402440420267837</v>
      </c>
      <c r="BZ11" s="6">
        <f>'[1]2A_Cmrkd'!Z17</f>
        <v>187.43590754676222</v>
      </c>
      <c r="CA11" s="6">
        <f>'[1]2A_CU&amp;M_Hatchery'!AB17</f>
        <v>238.83834796703005</v>
      </c>
      <c r="CB11" s="6">
        <f>'[1]2A_CU&amp;M_N'!Y17</f>
        <v>0</v>
      </c>
      <c r="CC11" s="7">
        <f t="shared" si="17"/>
        <v>238.83834796703007</v>
      </c>
      <c r="CD11" s="6">
        <f>'[1]2A_CUnmrkd'!AA17</f>
        <v>15.932352942554624</v>
      </c>
      <c r="CE11" s="6">
        <f>'[1]2A_Cmrkd'!AA17</f>
        <v>68.175417905192006</v>
      </c>
      <c r="CF11" s="6">
        <f>'[1]2A_CU&amp;M_Hatchery'!AC17</f>
        <v>70.252804441882859</v>
      </c>
      <c r="CG11" s="6">
        <f>'[1]2A_CU&amp;M_N'!Z17</f>
        <v>13.854966405863777</v>
      </c>
      <c r="CH11" s="7">
        <f t="shared" si="18"/>
        <v>84.107770847746636</v>
      </c>
      <c r="CI11" s="6">
        <f>'[1]2A_CUnmrkd'!AB17</f>
        <v>115.40654793087521</v>
      </c>
      <c r="CJ11" s="6">
        <f>'[1]2A_Cmrkd'!AB17</f>
        <v>331.41138092973995</v>
      </c>
      <c r="CK11" s="6">
        <f>'[1]2A_CU&amp;M_Hatchery'!AD17</f>
        <v>405.66507325360715</v>
      </c>
      <c r="CL11" s="6">
        <f>'[1]2A_CU&amp;M_N'!AA17</f>
        <v>41.152855607008007</v>
      </c>
      <c r="CM11" s="7">
        <f t="shared" si="19"/>
        <v>446.81792886061515</v>
      </c>
      <c r="CN11" s="6">
        <f>'[1]2A_CUnmrkd'!AC17</f>
        <v>30.456890215616276</v>
      </c>
      <c r="CO11" s="6">
        <f>'[1]2A_Cmrkd'!AC17</f>
        <v>216.1491768445299</v>
      </c>
      <c r="CP11" s="6">
        <f>'[1]2A_CU&amp;M_Hatchery'!AE17</f>
        <v>217.86602522196037</v>
      </c>
      <c r="CQ11" s="6">
        <f>'[1]2A_CU&amp;M_N'!AB17</f>
        <v>28.740041838185817</v>
      </c>
      <c r="CR11" s="7">
        <f t="shared" si="20"/>
        <v>246.60606706014619</v>
      </c>
      <c r="CS11" s="6">
        <f>'[1]2A_CUnmrkd'!AD17</f>
        <v>1.3328626883474126</v>
      </c>
      <c r="CT11" s="6">
        <f>'[1]2A_Cmrkd'!AD17</f>
        <v>141.02090389153184</v>
      </c>
      <c r="CU11" s="6">
        <f>'[1]2A_CU&amp;M_Hatchery'!AF17</f>
        <v>142.35376657987925</v>
      </c>
      <c r="CV11" s="6">
        <f>'[1]2A_CU&amp;M_N'!AC17</f>
        <v>0</v>
      </c>
      <c r="CW11" s="7">
        <f t="shared" si="21"/>
        <v>142.35376657987925</v>
      </c>
      <c r="CX11" s="6">
        <f>'[1]2A_CUnmrkd'!AE17</f>
        <v>6.2449816357865368E-2</v>
      </c>
      <c r="CY11" s="6">
        <f>'[1]2A_Cmrkd'!AE17</f>
        <v>8.5570049451978161</v>
      </c>
      <c r="CZ11" s="6">
        <f>'[1]2A_CU&amp;M_Hatchery'!AG17</f>
        <v>8.6194547615556818</v>
      </c>
      <c r="DA11" s="6">
        <f>'[1]2A_CU&amp;M_N'!AD17</f>
        <v>0</v>
      </c>
      <c r="DB11" s="7">
        <f t="shared" si="22"/>
        <v>8.6194547615556818</v>
      </c>
      <c r="DC11" s="6">
        <f>'[1]2A_CUnmrkd'!AF17</f>
        <v>24.829007976655433</v>
      </c>
      <c r="DD11" s="6">
        <f>'[1]2A_Cmrkd'!AF17</f>
        <v>190.79379704334698</v>
      </c>
      <c r="DE11" s="6">
        <f>'[1]2A_CU&amp;M_Hatchery'!AH17</f>
        <v>205.1200180777646</v>
      </c>
      <c r="DF11" s="6">
        <f>'[1]2A_CU&amp;M_N'!AE17</f>
        <v>10.502786942237833</v>
      </c>
      <c r="DG11" s="7">
        <f t="shared" si="23"/>
        <v>215.62280502000243</v>
      </c>
      <c r="DH11" s="6">
        <f>'[1]2A_CUnmrkd'!AG17</f>
        <v>0.38300372058324927</v>
      </c>
      <c r="DI11" s="6">
        <f>'[1]2A_Cmrkd'!AG17</f>
        <v>86.886525615931859</v>
      </c>
      <c r="DJ11" s="6">
        <f>'[1]2A_CU&amp;M_Hatchery'!AI17</f>
        <v>87.269529336515106</v>
      </c>
      <c r="DK11" s="6">
        <v>0</v>
      </c>
      <c r="DL11" s="7">
        <f t="shared" si="24"/>
        <v>87.269529336515106</v>
      </c>
      <c r="DM11" s="6">
        <f>'[1]2A_CUnmrkd'!AH17</f>
        <v>2.9975156905747999</v>
      </c>
      <c r="DN11" s="6">
        <f>'[1]2A_Cmrkd'!AH17</f>
        <v>156.76072225049202</v>
      </c>
      <c r="DO11" s="6">
        <f>'[1]2A_CU&amp;M_Hatchery'!AJ17</f>
        <v>159.75823794106682</v>
      </c>
      <c r="DP11" s="6">
        <v>0</v>
      </c>
      <c r="DQ11" s="7">
        <f t="shared" si="25"/>
        <v>159.75823794106682</v>
      </c>
      <c r="DR11" s="6">
        <f t="shared" si="26"/>
        <v>462.55755950340955</v>
      </c>
      <c r="DS11" s="6">
        <f t="shared" si="27"/>
        <v>3211.0264043297057</v>
      </c>
      <c r="DT11" s="6">
        <f t="shared" si="28"/>
        <v>3499.7998075262808</v>
      </c>
      <c r="DU11" s="6">
        <f t="shared" si="29"/>
        <v>173.00569000598207</v>
      </c>
      <c r="DV11" s="7">
        <f t="shared" si="30"/>
        <v>3673.5839638331154</v>
      </c>
    </row>
    <row r="12" spans="1:126" x14ac:dyDescent="0.45">
      <c r="A12" t="s">
        <v>15</v>
      </c>
      <c r="B12" s="6">
        <f>'[1]2A_CUnmrkd'!D18</f>
        <v>135.90204801785228</v>
      </c>
      <c r="C12" s="6">
        <f>'[1]2A_Cmrkd'!D18</f>
        <v>180.29342238612594</v>
      </c>
      <c r="D12" s="6">
        <f>'[1]2A_CU&amp;M_Hatchery'!D18</f>
        <v>302.9897742010773</v>
      </c>
      <c r="E12" s="6">
        <f>'[1]2A_CU&amp;M_N'!D18</f>
        <v>13.205696202900915</v>
      </c>
      <c r="F12" s="7">
        <f t="shared" si="10"/>
        <v>316.19547040397822</v>
      </c>
      <c r="G12" s="10">
        <f>SUM('[1]LimitingStkComplete mod'!$S$177:$T$177,'[1]LimitingStkComplete mod'!$S$181:$T$181,'[1]LimitingStkComplete mod'!$S$256:$T$256,'[1]LimitingStkComplete mod'!$S$260:$T$260)</f>
        <v>31.851794526821671</v>
      </c>
      <c r="H12" s="6">
        <f>SUM('[1]LimitingStkComplete mod'!$S$335:$T$335,'[1]LimitingStkComplete mod'!$S$339:$U$339)</f>
        <v>40.690535644576613</v>
      </c>
      <c r="I12" s="6">
        <f>'[1]2A_CU&amp;M_Hatchery'!E18</f>
        <v>55.614472484130474</v>
      </c>
      <c r="J12" s="6">
        <f>'[1]2A_CU&amp;M_N'!E18</f>
        <v>16.927857687267807</v>
      </c>
      <c r="K12" s="7">
        <f t="shared" si="11"/>
        <v>72.542330171398277</v>
      </c>
      <c r="L12" s="10">
        <f>SUM('[1]LimitingStkComplete mod'!$AN$177:$AO$177,'[1]LimitingStkComplete mod'!$AN$181:$AO$181,'[1]LimitingStkComplete mod'!$AN$256:$AO$256,'[1]LimitingStkComplete mod'!$AN$260:$AO$260)</f>
        <v>73.496218184435378</v>
      </c>
      <c r="M12" s="6">
        <f>SUM('[1]LimitingStkComplete mod'!$AN$335:$AO$335,'[1]LimitingStkComplete mod'!$AN$339:$AP$339)</f>
        <v>3.7839481285193237</v>
      </c>
      <c r="N12" s="6">
        <f>'[1]2A_CU&amp;M_Hatchery'!F18</f>
        <v>3.7839481285193237</v>
      </c>
      <c r="O12" s="6">
        <f>'[1]2A_CU&amp;M_N'!F18</f>
        <v>73.496218184435378</v>
      </c>
      <c r="P12" s="7">
        <f t="shared" si="12"/>
        <v>77.280166312954705</v>
      </c>
      <c r="Q12" s="6">
        <f>'[1]2A_CUnmrkd'!G18</f>
        <v>2.6133354110726987</v>
      </c>
      <c r="R12" s="6">
        <f>'[1]2A_Cmrkd'!G18</f>
        <v>6.9181700610014811</v>
      </c>
      <c r="S12" s="6">
        <f>'[1]2A_CU&amp;M_Hatchery'!G18</f>
        <v>6.9889921588625299</v>
      </c>
      <c r="T12" s="6">
        <f>'[1]2A_CU&amp;M_N'!G18</f>
        <v>2.54251331321165</v>
      </c>
      <c r="U12" s="7">
        <f t="shared" si="0"/>
        <v>9.5315054720741799</v>
      </c>
      <c r="V12" s="6">
        <f t="shared" si="13"/>
        <v>51.250289492640249</v>
      </c>
      <c r="W12" s="6">
        <f>SUM('[1]LimitingStkComplete mod'!$BB$335:$BC$335,'[1]LimitingStkComplete mod'!$BB$339:$BD$339)</f>
        <v>82.964984130147357</v>
      </c>
      <c r="X12" s="6">
        <f>'[1]2A_CU&amp;M_Hatchery'!H18</f>
        <v>94.27133362853607</v>
      </c>
      <c r="Y12" s="6">
        <f>'[1]2A_CU&amp;M_N'!H18</f>
        <v>39.943939994251544</v>
      </c>
      <c r="Z12" s="7">
        <f t="shared" si="1"/>
        <v>134.21527362278761</v>
      </c>
      <c r="AA12" s="6">
        <f>'[1]2A_CUnmrkd'!J18</f>
        <v>49.894908001024092</v>
      </c>
      <c r="AB12" s="6">
        <f>'[1]2A_Cmrkd'!J18</f>
        <v>0</v>
      </c>
      <c r="AC12" s="6">
        <f>'[1]2A_CU&amp;M_Hatchery'!J18</f>
        <v>19.191309709102612</v>
      </c>
      <c r="AD12" s="6">
        <f>'[1]2A_CU&amp;M_N'!J18</f>
        <v>30.70359829192148</v>
      </c>
      <c r="AE12" s="7">
        <f t="shared" si="2"/>
        <v>49.894908001024092</v>
      </c>
      <c r="AF12" s="6">
        <f>'[1]2A_CUnmrkd'!P18</f>
        <v>3.829351152878441</v>
      </c>
      <c r="AG12" s="6">
        <f>'[1]2A_Cmrkd'!P18</f>
        <v>891.8368052665071</v>
      </c>
      <c r="AH12" s="6">
        <f>'[1]2A_CU&amp;M_Hatchery'!P18</f>
        <v>895.66615641938552</v>
      </c>
      <c r="AI12" s="6"/>
      <c r="AJ12" s="7">
        <f t="shared" si="3"/>
        <v>895.66615641938552</v>
      </c>
      <c r="AK12" s="6">
        <f>'[1]2A_CUnmrkd'!Q18</f>
        <v>48.488567387916142</v>
      </c>
      <c r="AL12" s="6">
        <f>'[1]2A_Cmrkd'!Q18</f>
        <v>796.15152263674247</v>
      </c>
      <c r="AM12" s="6">
        <f>'[1]2A_CU&amp;M_Hatchery'!Q18</f>
        <v>844.64009002465866</v>
      </c>
      <c r="AN12" s="6"/>
      <c r="AO12" s="7">
        <f t="shared" si="4"/>
        <v>844.64009002465866</v>
      </c>
      <c r="AP12" s="6">
        <f>'[1]2A_CUnmrkd'!R18</f>
        <v>290.57227702708957</v>
      </c>
      <c r="AQ12" s="6">
        <f>'[1]2A_Cmrkd'!R18</f>
        <v>3366.2269967065222</v>
      </c>
      <c r="AR12" s="6">
        <f>SUM([1]HdC!$BM15,[1]HdC!$BO15,[1]HdC!$BQ15)</f>
        <v>3614.2202625229024</v>
      </c>
      <c r="AS12" s="6">
        <f>[1]HdC!$BL15+[1]HdC!$BN15+[1]HdC!$BP15</f>
        <v>42.579011210709709</v>
      </c>
      <c r="AT12" s="7">
        <f t="shared" si="5"/>
        <v>3656.7992737336117</v>
      </c>
      <c r="AU12" s="6">
        <f>'[1]2A_CUnmrkd'!S18</f>
        <v>1.913908819390177</v>
      </c>
      <c r="AV12" s="6">
        <f>'[1]2A_Cmrkd'!S18</f>
        <v>0</v>
      </c>
      <c r="AW12" s="6">
        <v>0</v>
      </c>
      <c r="AX12" s="6">
        <f>'[1]2A_CU&amp;M_N'!R18</f>
        <v>1.913908819390177</v>
      </c>
      <c r="AY12" s="7">
        <f t="shared" si="6"/>
        <v>1.913908819390177</v>
      </c>
      <c r="AZ12" s="6">
        <f>[1]HdCUnmrkd!$BN15+[1]HdCUnmrkd!$BO15</f>
        <v>268.09445846996249</v>
      </c>
      <c r="BA12" s="6">
        <f>[1]HdCmrkd!$BN15+[1]HdCmrkd!$BO15</f>
        <v>1663.7921497775314</v>
      </c>
      <c r="BB12" s="6">
        <f>'[1]2A_CU&amp;M_Hatchery'!T18</f>
        <v>1907.202091935872</v>
      </c>
      <c r="BC12" s="6">
        <f>'[1]2A_CU&amp;M_N'!S18</f>
        <v>24.684516311622026</v>
      </c>
      <c r="BD12" s="7">
        <f t="shared" si="14"/>
        <v>1931.886608247494</v>
      </c>
      <c r="BE12" s="6">
        <f>[1]HdCUnmrkd!$BM15</f>
        <v>18.991864438564065</v>
      </c>
      <c r="BF12" s="6">
        <f>[1]HdCmrkd!$BM15</f>
        <v>1604.602071779309</v>
      </c>
      <c r="BG12" s="6">
        <f>'[1]2A_CU&amp;M_Hatchery'!S18</f>
        <v>1623.5939362178731</v>
      </c>
      <c r="BH12" s="6">
        <v>0</v>
      </c>
      <c r="BI12" s="22">
        <f t="shared" si="15"/>
        <v>1623.5939362178731</v>
      </c>
      <c r="BJ12" s="6">
        <f>[1]JDFUnmrkd!$R16</f>
        <v>28.540232622042531</v>
      </c>
      <c r="BK12" s="6">
        <f>[1]JDFmrkd!$R16</f>
        <v>7.5404522926884443</v>
      </c>
      <c r="BL12" s="6"/>
      <c r="BM12" s="6"/>
      <c r="BN12" s="7">
        <f t="shared" si="16"/>
        <v>36.080684914730973</v>
      </c>
      <c r="BO12" s="6">
        <f>[1]JDFUnmrkd!$Q16</f>
        <v>6.8202592578906707</v>
      </c>
      <c r="BP12" s="6">
        <f>[1]JDFmrkd!$Q16</f>
        <v>0</v>
      </c>
      <c r="BQ12" s="6"/>
      <c r="BR12" s="6"/>
      <c r="BS12" s="7">
        <f t="shared" si="7"/>
        <v>6.8202592578906707</v>
      </c>
      <c r="BT12" s="6">
        <f>'[1]2A_CUnmrkd'!V18</f>
        <v>11.798810976919741</v>
      </c>
      <c r="BU12" s="6">
        <f>'[1]2A_Cmrkd'!V18</f>
        <v>8.6690096638860563</v>
      </c>
      <c r="BV12" s="6">
        <f>'[1]2A_CU&amp;M_Hatchery'!V18</f>
        <v>8.6690096638860563</v>
      </c>
      <c r="BW12" s="6">
        <f>'[1]2A_CU&amp;M_N'!U18</f>
        <v>11.798810976919741</v>
      </c>
      <c r="BX12" s="7">
        <f t="shared" si="8"/>
        <v>20.467820640805797</v>
      </c>
      <c r="BY12" s="6">
        <f>'[1]2A_CUnmrkd'!Z18</f>
        <v>113.15997751751657</v>
      </c>
      <c r="BZ12" s="6">
        <f>'[1]2A_Cmrkd'!Z18</f>
        <v>442.52277706620401</v>
      </c>
      <c r="CA12" s="6">
        <f>'[1]2A_CU&amp;M_Hatchery'!AB18</f>
        <v>555.68275458372057</v>
      </c>
      <c r="CB12" s="6">
        <f>'[1]2A_CU&amp;M_N'!Y18</f>
        <v>0</v>
      </c>
      <c r="CC12" s="7">
        <f t="shared" si="17"/>
        <v>555.68275458372057</v>
      </c>
      <c r="CD12" s="6">
        <f>'[1]2A_CUnmrkd'!AA18</f>
        <v>35.074301648715888</v>
      </c>
      <c r="CE12" s="6">
        <f>'[1]2A_Cmrkd'!AA18</f>
        <v>160.95728750121083</v>
      </c>
      <c r="CF12" s="6">
        <f>'[1]2A_CU&amp;M_Hatchery'!AC18</f>
        <v>165.53055312566624</v>
      </c>
      <c r="CG12" s="6">
        <f>'[1]2A_CU&amp;M_N'!Z18</f>
        <v>30.501036024260486</v>
      </c>
      <c r="CH12" s="7">
        <f t="shared" si="18"/>
        <v>196.03158914992673</v>
      </c>
      <c r="CI12" s="6">
        <f>'[1]2A_CUnmrkd'!AB18</f>
        <v>254.06191345115113</v>
      </c>
      <c r="CJ12" s="6">
        <f>'[1]2A_Cmrkd'!AB18</f>
        <v>782.43857625724991</v>
      </c>
      <c r="CK12" s="6">
        <f>'[1]2A_CU&amp;M_Hatchery'!AD18</f>
        <v>945.9044756437761</v>
      </c>
      <c r="CL12" s="6">
        <f>'[1]2A_CU&amp;M_N'!AA18</f>
        <v>90.596014064625024</v>
      </c>
      <c r="CM12" s="7">
        <f t="shared" si="19"/>
        <v>1036.5004897084011</v>
      </c>
      <c r="CN12" s="6">
        <f>'[1]2A_CUnmrkd'!AC18</f>
        <v>67.049365436230602</v>
      </c>
      <c r="CO12" s="6">
        <f>'[1]2A_Cmrkd'!AC18</f>
        <v>510.31275303507192</v>
      </c>
      <c r="CP12" s="6">
        <f>'[1]2A_CU&amp;M_Hatchery'!AE18</f>
        <v>514.09231140239046</v>
      </c>
      <c r="CQ12" s="6">
        <f>'[1]2A_CU&amp;M_N'!AB18</f>
        <v>63.269807068912087</v>
      </c>
      <c r="CR12" s="7">
        <f t="shared" si="20"/>
        <v>577.36211847130255</v>
      </c>
      <c r="CS12" s="6">
        <f>'[1]2A_CUnmrkd'!AD18</f>
        <v>6.6380672803097598</v>
      </c>
      <c r="CT12" s="6">
        <f>'[1]2A_Cmrkd'!AD18</f>
        <v>749.83642584079053</v>
      </c>
      <c r="CU12" s="6">
        <f>'[1]2A_CU&amp;M_Hatchery'!AF18</f>
        <v>756.47449312110029</v>
      </c>
      <c r="CV12" s="6">
        <f>'[1]2A_CU&amp;M_N'!AC18</f>
        <v>0</v>
      </c>
      <c r="CW12" s="7">
        <f t="shared" si="21"/>
        <v>756.47449312110029</v>
      </c>
      <c r="CX12" s="6">
        <f>'[1]2A_CUnmrkd'!AE18</f>
        <v>0.31101934674192583</v>
      </c>
      <c r="CY12" s="6">
        <f>'[1]2A_Cmrkd'!AE18</f>
        <v>45.499311286107812</v>
      </c>
      <c r="CZ12" s="6">
        <f>'[1]2A_CU&amp;M_Hatchery'!AG18</f>
        <v>45.810330632849741</v>
      </c>
      <c r="DA12" s="6">
        <f>'[1]2A_CU&amp;M_N'!AD18</f>
        <v>0</v>
      </c>
      <c r="DB12" s="7">
        <f t="shared" si="22"/>
        <v>45.810330632849741</v>
      </c>
      <c r="DC12" s="6">
        <f>'[1]2A_CUnmrkd'!AF18</f>
        <v>123.6561176881161</v>
      </c>
      <c r="DD12" s="6">
        <f>'[1]2A_Cmrkd'!AF18</f>
        <v>1014.4888800146695</v>
      </c>
      <c r="DE12" s="6">
        <f>'[1]2A_CU&amp;M_Hatchery'!AH18</f>
        <v>1085.8378793755589</v>
      </c>
      <c r="DF12" s="6">
        <f>'[1]2A_CU&amp;M_N'!AE18</f>
        <v>52.30711832722659</v>
      </c>
      <c r="DG12" s="7">
        <f t="shared" si="23"/>
        <v>1138.1449977027855</v>
      </c>
      <c r="DH12" s="6">
        <f>'[1]2A_CUnmrkd'!AG18</f>
        <v>1.9074766576239301</v>
      </c>
      <c r="DI12" s="6">
        <f>'[1]2A_Cmrkd'!AG18</f>
        <v>461.99308062644508</v>
      </c>
      <c r="DJ12" s="6">
        <f>'[1]2A_CU&amp;M_Hatchery'!AI18</f>
        <v>463.90055728406901</v>
      </c>
      <c r="DK12" s="6">
        <v>0</v>
      </c>
      <c r="DL12" s="7">
        <f t="shared" si="24"/>
        <v>463.90055728406901</v>
      </c>
      <c r="DM12" s="6">
        <f>'[1]2A_CUnmrkd'!AH18</f>
        <v>14.928552657206147</v>
      </c>
      <c r="DN12" s="6">
        <f>'[1]2A_Cmrkd'!AH18</f>
        <v>833.52819646469629</v>
      </c>
      <c r="DO12" s="6">
        <f>'[1]2A_CU&amp;M_Hatchery'!AJ18</f>
        <v>848.45674912190248</v>
      </c>
      <c r="DP12" s="6">
        <v>0</v>
      </c>
      <c r="DQ12" s="7">
        <f t="shared" si="25"/>
        <v>848.45674912190248</v>
      </c>
      <c r="DR12" s="6">
        <f t="shared" si="26"/>
        <v>1351.8448837421956</v>
      </c>
      <c r="DS12" s="6">
        <f t="shared" si="27"/>
        <v>10386.653135009165</v>
      </c>
      <c r="DT12" s="6">
        <f t="shared" si="28"/>
        <v>11227.725453232095</v>
      </c>
      <c r="DU12" s="6">
        <f t="shared" si="29"/>
        <v>467.87162134664243</v>
      </c>
      <c r="DV12" s="7">
        <f t="shared" si="30"/>
        <v>11738.498018751361</v>
      </c>
    </row>
    <row r="13" spans="1:126" x14ac:dyDescent="0.45">
      <c r="A13" t="s">
        <v>17</v>
      </c>
      <c r="B13" s="6">
        <f>'[1]2A_CUnmrkd'!D20</f>
        <v>23.482334848789012</v>
      </c>
      <c r="C13" s="6">
        <f>'[1]2A_Cmrkd'!D20</f>
        <v>28.213123882316584</v>
      </c>
      <c r="D13" s="6">
        <f>'[1]2A_CU&amp;M_Hatchery'!D20</f>
        <v>50.58925916270173</v>
      </c>
      <c r="E13" s="6">
        <f>'[1]2A_CU&amp;M_N'!D20</f>
        <v>1.1061995684038664</v>
      </c>
      <c r="F13" s="7">
        <f t="shared" si="10"/>
        <v>51.695458731105596</v>
      </c>
      <c r="G13" s="10">
        <f>SUM('[1]LimitingStkComplete mod'!$S$257:$U$257,'[1]LimitingStkComplete mod'!$S$261:$U$261,'[1]LimitingStkComplete mod'!$S$266:$U$266,'[1]LimitingStkComplete mod'!$S$178:$U$178,'[1]LimitingStkComplete mod'!$S$182:$U$182,'[1]LimitingStkComplete mod'!$S$187:$U$187)</f>
        <v>1.4075148951457794</v>
      </c>
      <c r="H13" s="6">
        <f>SUM('[1]LimitingStkComplete mod'!$S$336:$U$336,'[1]LimitingStkComplete mod'!$S$340:$U$340,'[1]LimitingStkComplete mod'!$S$345:$U$345)</f>
        <v>2.2918580596549138</v>
      </c>
      <c r="I13" s="6">
        <f>'[1]2A_CU&amp;M_Hatchery'!E20</f>
        <v>2.9513393764202376</v>
      </c>
      <c r="J13" s="6">
        <f>'[1]2A_CU&amp;M_N'!E20</f>
        <v>0.74803357838045559</v>
      </c>
      <c r="K13" s="7">
        <f t="shared" si="11"/>
        <v>3.6993729548006931</v>
      </c>
      <c r="L13" s="10">
        <f>SUM('[1]LimitingStkComplete mod'!$AN$257:$AP$257,'[1]LimitingStkComplete mod'!$AN$261:$AP$261,'[1]LimitingStkComplete mod'!$AN$266:$AP$266,'[1]LimitingStkComplete mod'!$AN$178:$AP$178,'[1]LimitingStkComplete mod'!$AN$182:$AP$182,'[1]LimitingStkComplete mod'!$AN$187:$AP$187)</f>
        <v>92.978385815509242</v>
      </c>
      <c r="M13" s="6">
        <f>SUM('[1]LimitingStkComplete mod'!$AN$336:$AP$336,'[1]LimitingStkComplete mod'!$AN$340:$AP$340,'[1]LimitingStkComplete mod'!$AN$345:$AP$345)</f>
        <v>3.7827667337632866</v>
      </c>
      <c r="N13" s="6">
        <f>'[1]2A_CU&amp;M_Hatchery'!F20</f>
        <v>3.7827667337632866</v>
      </c>
      <c r="O13" s="6">
        <f>'[1]2A_CU&amp;M_N'!F20</f>
        <v>92.978385815509242</v>
      </c>
      <c r="P13" s="7">
        <f t="shared" si="12"/>
        <v>96.761152549272524</v>
      </c>
      <c r="Q13" s="6">
        <f>'[1]2A_CUnmrkd'!G20</f>
        <v>0.7328097096928351</v>
      </c>
      <c r="R13" s="6">
        <f>'[1]2A_Cmrkd'!G20</f>
        <v>1.9402361856920818</v>
      </c>
      <c r="S13" s="6">
        <f>'[1]2A_CU&amp;M_Hatchery'!G20</f>
        <v>1.9600955274181748</v>
      </c>
      <c r="T13" s="6">
        <f>'[1]2A_CU&amp;M_N'!G20</f>
        <v>0.71295036796674216</v>
      </c>
      <c r="U13" s="7">
        <f t="shared" si="0"/>
        <v>2.673045895384917</v>
      </c>
      <c r="V13" s="6">
        <f t="shared" si="13"/>
        <v>14.282857945078259</v>
      </c>
      <c r="W13" s="6">
        <f>SUM('[1]LimitingStkComplete mod'!$BB$336:$BD$336,'[1]LimitingStkComplete mod'!$BB$340:$BD$340,'[1]LimitingStkComplete mod'!$BB$345:$BD$345)</f>
        <v>12.098220488393668</v>
      </c>
      <c r="X13" s="6">
        <f>'[1]2A_CU&amp;M_Hatchery'!H20</f>
        <v>14.740650344510284</v>
      </c>
      <c r="Y13" s="6">
        <f>'[1]2A_CU&amp;M_N'!H20</f>
        <v>11.640428088961643</v>
      </c>
      <c r="Z13" s="7">
        <f t="shared" si="1"/>
        <v>26.381078433471927</v>
      </c>
      <c r="AA13" s="6">
        <f>'[1]2A_CUnmrkd'!J20</f>
        <v>22.431376756280287</v>
      </c>
      <c r="AB13" s="6">
        <f>'[1]2A_Cmrkd'!J20</f>
        <v>0</v>
      </c>
      <c r="AC13" s="6">
        <f>'[1]2A_CU&amp;M_Hatchery'!J20</f>
        <v>8.627884403003705</v>
      </c>
      <c r="AD13" s="6">
        <f>'[1]2A_CU&amp;M_N'!J20</f>
        <v>13.803492353276582</v>
      </c>
      <c r="AE13" s="7">
        <f t="shared" si="2"/>
        <v>22.431376756280287</v>
      </c>
      <c r="AF13" s="6">
        <f>'[1]2A_CUnmrkd'!P20</f>
        <v>0.71498404996396259</v>
      </c>
      <c r="AG13" s="6">
        <f>'[1]2A_Cmrkd'!P20</f>
        <v>169.34638527051942</v>
      </c>
      <c r="AH13" s="6">
        <f>'[1]2A_CU&amp;M_Hatchery'!P20</f>
        <v>170.06136932048338</v>
      </c>
      <c r="AI13" s="6"/>
      <c r="AJ13" s="7">
        <f t="shared" si="3"/>
        <v>170.06136932048338</v>
      </c>
      <c r="AK13" s="6">
        <f>'[1]2A_CUnmrkd'!Q20</f>
        <v>13.170755410302721</v>
      </c>
      <c r="AL13" s="6">
        <f>'[1]2A_Cmrkd'!Q20</f>
        <v>200.45672548056211</v>
      </c>
      <c r="AM13" s="6">
        <f>'[1]2A_CU&amp;M_Hatchery'!Q20</f>
        <v>213.62748089086483</v>
      </c>
      <c r="AN13" s="6"/>
      <c r="AO13" s="7">
        <f t="shared" si="4"/>
        <v>213.62748089086483</v>
      </c>
      <c r="AP13" s="6">
        <f>'[1]2A_CUnmrkd'!R20</f>
        <v>87.326307945387484</v>
      </c>
      <c r="AQ13" s="6">
        <f>'[1]2A_Cmrkd'!R20</f>
        <v>1041.913989026755</v>
      </c>
      <c r="AR13" s="6">
        <f>SUM([1]HdC!$BM17,[1]HdC!$BO17,[1]HdC!$BQ17)</f>
        <v>1116.3881970160724</v>
      </c>
      <c r="AS13" s="6">
        <f>[1]HdC!$BL17+[1]HdC!$BN17+[1]HdC!$BP17</f>
        <v>12.852099956070209</v>
      </c>
      <c r="AT13" s="7">
        <f t="shared" si="5"/>
        <v>1129.2402969721425</v>
      </c>
      <c r="AU13" s="6">
        <f>'[1]2A_CUnmrkd'!S20</f>
        <v>0.56465588516899556</v>
      </c>
      <c r="AV13" s="6">
        <f>'[1]2A_Cmrkd'!S20</f>
        <v>0</v>
      </c>
      <c r="AW13" s="6">
        <v>0</v>
      </c>
      <c r="AX13" s="6">
        <f>'[1]2A_CU&amp;M_N'!R20</f>
        <v>0.56465588516899556</v>
      </c>
      <c r="AY13" s="7">
        <f t="shared" si="6"/>
        <v>0.56465588516899556</v>
      </c>
      <c r="AZ13" s="6">
        <f>[1]HdCUnmrkd!$BN17+[1]HdCUnmrkd!$BO17</f>
        <v>79.095258991749319</v>
      </c>
      <c r="BA13" s="6">
        <f>[1]HdCmrkd!$BN17+[1]HdCmrkd!$BO17</f>
        <v>524.02256718688875</v>
      </c>
      <c r="BB13" s="6">
        <f>'[1]2A_CU&amp;M_Hatchery'!T20</f>
        <v>595.83521309556102</v>
      </c>
      <c r="BC13" s="6">
        <f>'[1]2A_CU&amp;M_N'!S20</f>
        <v>7.2826130830770461</v>
      </c>
      <c r="BD13" s="7">
        <f t="shared" si="14"/>
        <v>603.1178261786381</v>
      </c>
      <c r="BE13" s="6">
        <f>[1]HdCUnmrkd!$BM17</f>
        <v>5.6031237836000338</v>
      </c>
      <c r="BF13" s="6">
        <f>[1]HdCmrkd!$BM17</f>
        <v>505.38025262327693</v>
      </c>
      <c r="BG13" s="6">
        <f>'[1]2A_CU&amp;M_Hatchery'!S20</f>
        <v>510.98337640687697</v>
      </c>
      <c r="BH13" s="6">
        <v>0</v>
      </c>
      <c r="BI13" s="22">
        <f t="shared" si="15"/>
        <v>510.98337640687697</v>
      </c>
      <c r="BJ13" s="6">
        <f>[1]JDFUnmrkd!$R18</f>
        <v>7.9988558473483486</v>
      </c>
      <c r="BK13" s="6">
        <f>[1]JDFmrkd!$R18</f>
        <v>2.1136221673838071</v>
      </c>
      <c r="BL13" s="6"/>
      <c r="BM13" s="6"/>
      <c r="BN13" s="7">
        <f t="shared" si="16"/>
        <v>10.112478014732156</v>
      </c>
      <c r="BO13" s="6">
        <f>[1]JDFUnmrkd!$Q18</f>
        <v>1.9114865449021077</v>
      </c>
      <c r="BP13" s="6">
        <f>[1]JDFmrkd!$Q18</f>
        <v>0</v>
      </c>
      <c r="BQ13" s="6"/>
      <c r="BR13" s="6"/>
      <c r="BS13" s="7">
        <f t="shared" si="7"/>
        <v>1.9114865449021077</v>
      </c>
      <c r="BT13" s="6">
        <f>'[1]2A_CUnmrkd'!V20</f>
        <v>6.0657583802750725</v>
      </c>
      <c r="BU13" s="6">
        <f>'[1]2A_Cmrkd'!V20</f>
        <v>1.9620714041922729</v>
      </c>
      <c r="BV13" s="6">
        <f>[1]JDFmrkd!$S$18*'[1]Input Page'!$D$91+'[1]Input Page'!$E$91*[1]JDFUnmrkd!$S$18</f>
        <v>1.9620714041922729</v>
      </c>
      <c r="BW13" s="6">
        <f>[1]JDFmrkd!$S$18*(1-'[1]Input Page'!$E$91)</f>
        <v>1.9620714041922729</v>
      </c>
      <c r="BX13" s="7">
        <f t="shared" si="8"/>
        <v>8.027829784467345</v>
      </c>
      <c r="BY13" s="6">
        <f>'[1]2A_CUnmrkd'!Z20</f>
        <v>39.09032794386102</v>
      </c>
      <c r="BZ13" s="6">
        <f>'[1]2A_Cmrkd'!Z20</f>
        <v>149.01785215698158</v>
      </c>
      <c r="CA13" s="6">
        <f>'[1]2A_CU&amp;M_Hatchery'!AB20</f>
        <v>188.10818010084259</v>
      </c>
      <c r="CB13" s="6">
        <f>'[1]2A_CU&amp;M_N'!Y20</f>
        <v>0</v>
      </c>
      <c r="CC13" s="7">
        <f t="shared" si="17"/>
        <v>188.10818010084259</v>
      </c>
      <c r="CD13" s="6">
        <f>'[1]2A_CUnmrkd'!AA20</f>
        <v>12.116173791550777</v>
      </c>
      <c r="CE13" s="6">
        <f>'[1]2A_Cmrkd'!AA20</f>
        <v>54.201750769669054</v>
      </c>
      <c r="CF13" s="6">
        <f>'[1]2A_CU&amp;M_Hatchery'!AC20</f>
        <v>55.781553602403584</v>
      </c>
      <c r="CG13" s="6">
        <f>'[1]2A_CU&amp;M_N'!Z20</f>
        <v>10.536370958816242</v>
      </c>
      <c r="CH13" s="7">
        <f t="shared" si="18"/>
        <v>66.317924561219826</v>
      </c>
      <c r="CI13" s="6">
        <f>'[1]2A_CUnmrkd'!AB20</f>
        <v>87.763922658194318</v>
      </c>
      <c r="CJ13" s="6">
        <f>'[1]2A_Cmrkd'!AB20</f>
        <v>263.48319707208736</v>
      </c>
      <c r="CK13" s="6">
        <f>'[1]2A_CU&amp;M_Hatchery'!AD20</f>
        <v>319.95135617602824</v>
      </c>
      <c r="CL13" s="6">
        <f>'[1]2A_CU&amp;M_N'!AA20</f>
        <v>31.295763554253426</v>
      </c>
      <c r="CM13" s="7">
        <f t="shared" si="19"/>
        <v>351.24711973028167</v>
      </c>
      <c r="CN13" s="6">
        <f>'[1]2A_CUnmrkd'!AC20</f>
        <v>23.161737398934349</v>
      </c>
      <c r="CO13" s="6">
        <f>'[1]2A_Cmrkd'!AC20</f>
        <v>171.84586721109204</v>
      </c>
      <c r="CP13" s="6">
        <f>'[1]2A_CU&amp;M_Hatchery'!AE20</f>
        <v>173.15148938690569</v>
      </c>
      <c r="CQ13" s="6">
        <f>'[1]2A_CU&amp;M_N'!AB20</f>
        <v>21.856115223120696</v>
      </c>
      <c r="CR13" s="7">
        <f t="shared" si="20"/>
        <v>195.00760461002639</v>
      </c>
      <c r="CS13" s="6">
        <f>'[1]2A_CUnmrkd'!AD20</f>
        <v>1.5198012172817887</v>
      </c>
      <c r="CT13" s="6">
        <f>'[1]2A_Cmrkd'!AD20</f>
        <v>168.72881525143146</v>
      </c>
      <c r="CU13" s="6">
        <f>'[1]2A_CU&amp;M_Hatchery'!AF20</f>
        <v>170.24861646871324</v>
      </c>
      <c r="CV13" s="6">
        <f>'[1]2A_CU&amp;M_N'!AC20</f>
        <v>0</v>
      </c>
      <c r="CW13" s="7">
        <f t="shared" si="21"/>
        <v>170.24861646871324</v>
      </c>
      <c r="CX13" s="6">
        <f>'[1]2A_CUnmrkd'!AE20</f>
        <v>7.120861567322169E-2</v>
      </c>
      <c r="CY13" s="6">
        <f>'[1]2A_Cmrkd'!AE20</f>
        <v>10.23829281093246</v>
      </c>
      <c r="CZ13" s="6">
        <f>'[1]2A_CU&amp;M_Hatchery'!AG20</f>
        <v>10.309501426605681</v>
      </c>
      <c r="DA13" s="6">
        <f>'[1]2A_CU&amp;M_N'!AD20</f>
        <v>0</v>
      </c>
      <c r="DB13" s="7">
        <f t="shared" si="22"/>
        <v>10.309501426605681</v>
      </c>
      <c r="DC13" s="6">
        <f>'[1]2A_CUnmrkd'!AF20</f>
        <v>28.311360860140191</v>
      </c>
      <c r="DD13" s="6">
        <f>'[1]2A_Cmrkd'!AF20</f>
        <v>228.28113027276606</v>
      </c>
      <c r="DE13" s="6">
        <f>'[1]2A_CU&amp;M_Hatchery'!AH20</f>
        <v>244.61665257187983</v>
      </c>
      <c r="DF13" s="6">
        <f>'[1]2A_CU&amp;M_N'!AE20</f>
        <v>11.97583856102645</v>
      </c>
      <c r="DG13" s="7">
        <f t="shared" si="23"/>
        <v>256.59249113290628</v>
      </c>
      <c r="DH13" s="6">
        <f>'[1]2A_CUnmrkd'!AG20</f>
        <v>0.43672129609059462</v>
      </c>
      <c r="DI13" s="6">
        <f>'[1]2A_Cmrkd'!AG20</f>
        <v>103.95806666907676</v>
      </c>
      <c r="DJ13" s="6">
        <f>'[1]2A_CU&amp;M_Hatchery'!AI20</f>
        <v>104.39478796516735</v>
      </c>
      <c r="DK13" s="6">
        <v>0</v>
      </c>
      <c r="DL13" s="7">
        <f t="shared" si="24"/>
        <v>104.39478796516735</v>
      </c>
      <c r="DM13" s="6">
        <f>'[1]2A_CUnmrkd'!AH20</f>
        <v>3.4179274693368953</v>
      </c>
      <c r="DN13" s="6">
        <f>'[1]2A_Cmrkd'!AH20</f>
        <v>187.56120697984355</v>
      </c>
      <c r="DO13" s="6">
        <f>'[1]2A_CU&amp;M_Hatchery'!AJ20</f>
        <v>190.97913444918044</v>
      </c>
      <c r="DP13" s="6">
        <v>0</v>
      </c>
      <c r="DQ13" s="7">
        <f t="shared" si="25"/>
        <v>190.97913444918044</v>
      </c>
      <c r="DR13" s="6">
        <f t="shared" si="26"/>
        <v>468.39260939973832</v>
      </c>
      <c r="DS13" s="6">
        <f t="shared" si="27"/>
        <v>2801.4351778931132</v>
      </c>
      <c r="DT13" s="6">
        <f t="shared" si="28"/>
        <v>3042.2323863271572</v>
      </c>
      <c r="DU13" s="6">
        <f t="shared" si="29"/>
        <v>211.46774942997783</v>
      </c>
      <c r="DV13" s="7">
        <f t="shared" si="30"/>
        <v>3269.8277872928516</v>
      </c>
    </row>
    <row r="14" spans="1:126" x14ac:dyDescent="0.45">
      <c r="A14" t="s">
        <v>18</v>
      </c>
      <c r="B14" s="6">
        <f>'[1]2A_CUnmrkd'!D22</f>
        <v>41.963526731476293</v>
      </c>
      <c r="C14" s="6">
        <f>'[1]2A_Cmrkd'!D22</f>
        <v>50.631288838867661</v>
      </c>
      <c r="D14" s="6">
        <f>'[1]2A_CU&amp;M_Hatchery'!D22</f>
        <v>90.617986716204413</v>
      </c>
      <c r="E14" s="6">
        <f>'[1]2A_CU&amp;M_N'!D22</f>
        <v>1.9768288541395405</v>
      </c>
      <c r="F14" s="7">
        <f t="shared" si="10"/>
        <v>92.594815570343954</v>
      </c>
      <c r="G14" s="10">
        <f>SUM('[1]LimitingStkComplete mod'!$U$177,'[1]LimitingStkComplete mod'!$S$201:$U$201,'[1]LimitingStkComplete mod'!$U$256,'[1]LimitingStkComplete mod'!$S$280:$U$280)</f>
        <v>21.291764522599699</v>
      </c>
      <c r="H14" s="6">
        <f>SUM('[1]LimitingStkComplete mod'!$U$335,'[1]LimitingStkComplete mod'!$S$359:$U$359)</f>
        <v>36.916715992074074</v>
      </c>
      <c r="I14" s="6">
        <f>'[1]2A_CU&amp;M_Hatchery'!E22</f>
        <v>46.892824203821945</v>
      </c>
      <c r="J14" s="6">
        <f>'[1]2A_CU&amp;M_N'!E22</f>
        <v>11.315656310851823</v>
      </c>
      <c r="K14" s="7">
        <f t="shared" si="11"/>
        <v>58.208480514673774</v>
      </c>
      <c r="L14" s="10">
        <f>SUM('[1]LimitingStkComplete mod'!$AP$177,'[1]LimitingStkComplete mod'!$AN$201:$AP$201,'[1]LimitingStkComplete mod'!$AP$256,'[1]LimitingStkComplete mod'!$AN$280:$AP$280)</f>
        <v>45.904514964930172</v>
      </c>
      <c r="M14" s="6">
        <f>SUM('[1]LimitingStkComplete mod'!$AP$335,'[1]LimitingStkComplete mod'!$AN$359:$AP$359)</f>
        <v>2.5188026628658404</v>
      </c>
      <c r="N14" s="6">
        <f>'[1]2A_CU&amp;M_Hatchery'!F22</f>
        <v>2.5188026628658409</v>
      </c>
      <c r="O14" s="6">
        <f>'[1]2A_CU&amp;M_N'!F22</f>
        <v>45.904514964930179</v>
      </c>
      <c r="P14" s="7">
        <f t="shared" si="12"/>
        <v>48.42331762779601</v>
      </c>
      <c r="Q14" s="6">
        <f>'[1]2A_CUnmrkd'!G22</f>
        <v>4.2656910872347993</v>
      </c>
      <c r="R14" s="6">
        <f>'[1]2A_Cmrkd'!G22</f>
        <v>11.300021628110443</v>
      </c>
      <c r="S14" s="6">
        <f>'[1]2A_CU&amp;M_Hatchery'!G22</f>
        <v>11.41562301258835</v>
      </c>
      <c r="T14" s="6">
        <f>'[1]2A_CU&amp;M_N'!G22</f>
        <v>4.1500897027568922</v>
      </c>
      <c r="U14" s="7">
        <f t="shared" si="0"/>
        <v>15.565712715345242</v>
      </c>
      <c r="V14" s="6">
        <f t="shared" si="13"/>
        <v>45.125071225445822</v>
      </c>
      <c r="W14" s="6">
        <f>SUM('[1]LimitingStkComplete mod'!$BD$335,'[1]LimitingStkComplete mod'!$BB$359:$BD$359)</f>
        <v>39.667937110165838</v>
      </c>
      <c r="X14" s="6">
        <f>'[1]2A_CU&amp;M_Hatchery'!H22</f>
        <v>52.504597074716806</v>
      </c>
      <c r="Y14" s="6">
        <f>'[1]2A_CU&amp;M_N'!H22</f>
        <v>32.288411260894854</v>
      </c>
      <c r="Z14" s="7">
        <f t="shared" si="1"/>
        <v>84.79300833561166</v>
      </c>
      <c r="AA14" s="6">
        <f>'[1]2A_CUnmrkd'!J22</f>
        <v>11.680693146748578</v>
      </c>
      <c r="AB14" s="6">
        <f>'[1]2A_Cmrkd'!J22</f>
        <v>0</v>
      </c>
      <c r="AC14" s="6">
        <f>'[1]2A_CU&amp;M_Hatchery'!J22</f>
        <v>4.4927991407789198</v>
      </c>
      <c r="AD14" s="6">
        <f>'[1]2A_CU&amp;M_N'!J22</f>
        <v>7.1878940059696577</v>
      </c>
      <c r="AE14" s="7">
        <f t="shared" si="2"/>
        <v>11.680693146748578</v>
      </c>
      <c r="AF14" s="6">
        <f>'[1]2A_CUnmrkd'!P22</f>
        <v>0.43492153794780603</v>
      </c>
      <c r="AG14" s="6">
        <f>'[1]2A_Cmrkd'!P22</f>
        <v>98.921893802431654</v>
      </c>
      <c r="AH14" s="6">
        <f>'[1]2A_CU&amp;M_Hatchery'!P22</f>
        <v>99.356815340379455</v>
      </c>
      <c r="AI14" s="6"/>
      <c r="AJ14" s="7">
        <f t="shared" si="3"/>
        <v>99.356815340379455</v>
      </c>
      <c r="AK14" s="6">
        <f>'[1]2A_CUnmrkd'!Q22</f>
        <v>9.71256068699903</v>
      </c>
      <c r="AL14" s="6">
        <f>'[1]2A_Cmrkd'!Q22</f>
        <v>154.87430077650885</v>
      </c>
      <c r="AM14" s="6">
        <f>'[1]2A_CU&amp;M_Hatchery'!Q22</f>
        <v>164.58686146350789</v>
      </c>
      <c r="AN14" s="6"/>
      <c r="AO14" s="7">
        <f t="shared" si="4"/>
        <v>164.58686146350789</v>
      </c>
      <c r="AP14" s="6">
        <f>'[1]2A_CUnmrkd'!R22</f>
        <v>37.59183448145096</v>
      </c>
      <c r="AQ14" s="6">
        <f>'[1]2A_Cmrkd'!R22</f>
        <v>471.04246137727301</v>
      </c>
      <c r="AR14" s="6">
        <f>SUM([1]HdC!$BM19,[1]HdC!$BO19,[1]HdC!$BQ19)</f>
        <v>503.25911497582496</v>
      </c>
      <c r="AS14" s="6">
        <f>[1]HdC!$BL19+[1]HdC!$BN19+[1]HdC!$BP19</f>
        <v>5.3751808828990111</v>
      </c>
      <c r="AT14" s="7">
        <f t="shared" si="5"/>
        <v>508.63429585872399</v>
      </c>
      <c r="AU14" s="6">
        <f>'[1]2A_CUnmrkd'!S22</f>
        <v>0.24642829281011541</v>
      </c>
      <c r="AV14" s="6">
        <f>'[1]2A_Cmrkd'!S22</f>
        <v>0</v>
      </c>
      <c r="AW14" s="6">
        <v>0</v>
      </c>
      <c r="AX14" s="6">
        <f>'[1]2A_CU&amp;M_N'!R22</f>
        <v>0.24642829281011541</v>
      </c>
      <c r="AY14" s="7">
        <f t="shared" si="6"/>
        <v>0.24642829281011541</v>
      </c>
      <c r="AZ14" s="6">
        <f>[1]HdCUnmrkd!$BN19+[1]HdCUnmrkd!$BO19</f>
        <v>34.518917015940012</v>
      </c>
      <c r="BA14" s="6">
        <f>[1]HdCmrkd!$BN19+[1]HdCmrkd!$BO19</f>
        <v>201.97828249056172</v>
      </c>
      <c r="BB14" s="6">
        <f>'[1]2A_CU&amp;M_Hatchery'!T22</f>
        <v>233.31890639666872</v>
      </c>
      <c r="BC14" s="6">
        <f>'[1]2A_CU&amp;M_N'!S22</f>
        <v>3.1782931098330272</v>
      </c>
      <c r="BD14" s="7">
        <f t="shared" si="14"/>
        <v>236.49719950650174</v>
      </c>
      <c r="BE14" s="6">
        <f>[1]HdCUnmrkd!$BM19</f>
        <v>2.445326905577299</v>
      </c>
      <c r="BF14" s="6">
        <f>[1]HdCmrkd!$BM19</f>
        <v>194.79282347985423</v>
      </c>
      <c r="BG14" s="6">
        <f>'[1]2A_CU&amp;M_Hatchery'!S22</f>
        <v>197.23815038543154</v>
      </c>
      <c r="BH14" s="6">
        <v>0</v>
      </c>
      <c r="BI14" s="22">
        <f t="shared" si="15"/>
        <v>197.23815038543154</v>
      </c>
      <c r="BJ14" s="6">
        <f>[1]JDFUnmrkd!$R20</f>
        <v>26.736925922704231</v>
      </c>
      <c r="BK14" s="6">
        <f>[1]JDFmrkd!$R20</f>
        <v>7.0832635488987998</v>
      </c>
      <c r="BL14" s="6"/>
      <c r="BM14" s="6"/>
      <c r="BN14" s="7">
        <f t="shared" si="16"/>
        <v>33.82018947160303</v>
      </c>
      <c r="BO14" s="6">
        <f>[1]JDFUnmrkd!$Q20</f>
        <v>6.3893230642774697</v>
      </c>
      <c r="BP14" s="6">
        <f>[1]JDFmrkd!$Q20</f>
        <v>0</v>
      </c>
      <c r="BQ14" s="6"/>
      <c r="BR14" s="6"/>
      <c r="BS14" s="7">
        <f t="shared" si="7"/>
        <v>6.3893230642774697</v>
      </c>
      <c r="BT14" s="6">
        <f>'[1]2A_CUnmrkd'!V22</f>
        <v>1.2259322950480798</v>
      </c>
      <c r="BU14" s="6">
        <f>'[1]2A_Cmrkd'!V22</f>
        <v>0.26306287502664932</v>
      </c>
      <c r="BV14" s="6">
        <f>'[1]2A_CU&amp;M_Hatchery'!V22</f>
        <v>0.26306287502664932</v>
      </c>
      <c r="BW14" s="6">
        <f>'[1]2A_CU&amp;M_N'!U22</f>
        <v>1.2259322950480798</v>
      </c>
      <c r="BX14" s="7">
        <f t="shared" si="8"/>
        <v>1.488995170074729</v>
      </c>
      <c r="BY14" s="6">
        <f>'[1]2A_CUnmrkd'!Z22</f>
        <v>33.637333184299415</v>
      </c>
      <c r="BZ14" s="6">
        <f>'[1]2A_Cmrkd'!Z22</f>
        <v>149.57355364000819</v>
      </c>
      <c r="CA14" s="6">
        <f>'[1]2A_CU&amp;M_Hatchery'!AB22</f>
        <v>183.21088682430758</v>
      </c>
      <c r="CB14" s="6">
        <f>'[1]2A_CU&amp;M_N'!Y22</f>
        <v>0</v>
      </c>
      <c r="CC14" s="7">
        <f t="shared" si="17"/>
        <v>183.21088682430761</v>
      </c>
      <c r="CD14" s="6">
        <f>'[1]2A_CUnmrkd'!AA22</f>
        <v>10.426000399141568</v>
      </c>
      <c r="CE14" s="6">
        <f>'[1]2A_Cmrkd'!AA22</f>
        <v>54.403874158574254</v>
      </c>
      <c r="CF14" s="6">
        <f>'[1]2A_CU&amp;M_Hatchery'!AC22</f>
        <v>55.763298779583018</v>
      </c>
      <c r="CG14" s="6">
        <f>'[1]2A_CU&amp;M_N'!Z22</f>
        <v>9.0665757781328082</v>
      </c>
      <c r="CH14" s="7">
        <f t="shared" si="18"/>
        <v>64.829874557715826</v>
      </c>
      <c r="CI14" s="6">
        <f>'[1]2A_CUnmrkd'!AB22</f>
        <v>75.521093408437096</v>
      </c>
      <c r="CJ14" s="6">
        <f>'[1]2A_Cmrkd'!AB22</f>
        <v>264.46575051280735</v>
      </c>
      <c r="CK14" s="6">
        <f>'[1]2A_CU&amp;M_Hatchery'!AD22</f>
        <v>313.0567545282031</v>
      </c>
      <c r="CL14" s="6">
        <f>'[1]2A_CU&amp;M_N'!AA22</f>
        <v>26.930089393041328</v>
      </c>
      <c r="CM14" s="7">
        <f t="shared" si="19"/>
        <v>339.98684392124443</v>
      </c>
      <c r="CN14" s="6">
        <f>'[1]2A_CUnmrkd'!AC22</f>
        <v>19.93073783197968</v>
      </c>
      <c r="CO14" s="6">
        <f>'[1]2A_Cmrkd'!AC22</f>
        <v>172.48669649348298</v>
      </c>
      <c r="CP14" s="6">
        <f>'[1]2A_CU&amp;M_Hatchery'!AE22</f>
        <v>173.61018791580426</v>
      </c>
      <c r="CQ14" s="6">
        <f>'[1]2A_CU&amp;M_N'!AB22</f>
        <v>18.807246409658404</v>
      </c>
      <c r="CR14" s="7">
        <f t="shared" si="20"/>
        <v>192.41743432546266</v>
      </c>
      <c r="CS14" s="6">
        <f>'[1]2A_CUnmrkd'!AD22</f>
        <v>1.315819410674683</v>
      </c>
      <c r="CT14" s="6">
        <f>'[1]2A_Cmrkd'!AD22</f>
        <v>157.23714331376061</v>
      </c>
      <c r="CU14" s="6">
        <f>'[1]2A_CU&amp;M_Hatchery'!AF22</f>
        <v>158.5529627244353</v>
      </c>
      <c r="CV14" s="6">
        <f>'[1]2A_CU&amp;M_N'!AC22</f>
        <v>0</v>
      </c>
      <c r="CW14" s="7">
        <f t="shared" si="21"/>
        <v>158.5529627244353</v>
      </c>
      <c r="CX14" s="6">
        <f>'[1]2A_CUnmrkd'!AE22</f>
        <v>6.1651272314204177E-2</v>
      </c>
      <c r="CY14" s="6">
        <f>'[1]2A_Cmrkd'!AE22</f>
        <v>9.5409898516855396</v>
      </c>
      <c r="CZ14" s="6">
        <f>'[1]2A_CU&amp;M_Hatchery'!AG22</f>
        <v>9.602641123999744</v>
      </c>
      <c r="DA14" s="6">
        <f>'[1]2A_CU&amp;M_N'!AD22</f>
        <v>0</v>
      </c>
      <c r="DB14" s="7">
        <f t="shared" si="22"/>
        <v>9.602641123999744</v>
      </c>
      <c r="DC14" s="6">
        <f>'[1]2A_CUnmrkd'!AF22</f>
        <v>24.511520150651968</v>
      </c>
      <c r="DD14" s="6">
        <f>'[1]2A_Cmrkd'!AF22</f>
        <v>212.73350816242191</v>
      </c>
      <c r="DE14" s="6">
        <f>'[1]2A_CU&amp;M_Hatchery'!AH22</f>
        <v>226.87654021178869</v>
      </c>
      <c r="DF14" s="6">
        <f>'[1]2A_CU&amp;M_N'!AE22</f>
        <v>10.36848810128518</v>
      </c>
      <c r="DG14" s="7">
        <f t="shared" si="23"/>
        <v>237.24502831307387</v>
      </c>
      <c r="DH14" s="6">
        <f>'[1]2A_CUnmrkd'!AG22</f>
        <v>0.37810626279059223</v>
      </c>
      <c r="DI14" s="6">
        <f>'[1]2A_Cmrkd'!AG22</f>
        <v>96.877758568440044</v>
      </c>
      <c r="DJ14" s="6">
        <f>'[1]2A_CU&amp;M_Hatchery'!AI22</f>
        <v>97.255864831230639</v>
      </c>
      <c r="DK14" s="6">
        <v>0</v>
      </c>
      <c r="DL14" s="7">
        <f t="shared" si="24"/>
        <v>97.255864831230639</v>
      </c>
      <c r="DM14" s="6">
        <f>'[1]2A_CUnmrkd'!AH22</f>
        <v>2.9591865418264227</v>
      </c>
      <c r="DN14" s="6">
        <f>'[1]2A_Cmrkd'!AH22</f>
        <v>174.78691080740802</v>
      </c>
      <c r="DO14" s="6">
        <f>'[1]2A_CU&amp;M_Hatchery'!AJ22</f>
        <v>177.74609734923445</v>
      </c>
      <c r="DP14" s="6">
        <v>0</v>
      </c>
      <c r="DQ14" s="7">
        <f t="shared" si="25"/>
        <v>177.74609734923445</v>
      </c>
      <c r="DR14" s="6">
        <f t="shared" si="26"/>
        <v>421.06420812897852</v>
      </c>
      <c r="DS14" s="6">
        <f t="shared" si="27"/>
        <v>2165.3259341208113</v>
      </c>
      <c r="DT14" s="6">
        <f t="shared" si="28"/>
        <v>2371.5837217543017</v>
      </c>
      <c r="DU14" s="6">
        <f t="shared" si="29"/>
        <v>174.59690795960776</v>
      </c>
      <c r="DV14" s="7">
        <f t="shared" si="30"/>
        <v>2586.3901422497897</v>
      </c>
    </row>
    <row r="15" spans="1:126" x14ac:dyDescent="0.45">
      <c r="A15" t="s">
        <v>19</v>
      </c>
      <c r="B15" s="6">
        <f>SUM('[1]2A_CUnmrkd'!D23:D26)</f>
        <v>55.088521246861859</v>
      </c>
      <c r="C15" s="6">
        <f>SUM('[1]2A_Cmrkd'!D23:D26)</f>
        <v>128.19450673112857</v>
      </c>
      <c r="D15" s="6">
        <f>SUM('[1]2A_CU&amp;M_Hatchery'!D23:D26)</f>
        <v>180.41802040824837</v>
      </c>
      <c r="E15" s="6">
        <f>SUM('[1]2A_CU&amp;M_N'!D23:D26)</f>
        <v>2.8650075697420601</v>
      </c>
      <c r="F15" s="7">
        <f t="shared" si="10"/>
        <v>183.28302797799043</v>
      </c>
      <c r="G15" s="10">
        <f>SUM('[1]LimitingStkComplete mod'!$S$196:$U$196,'[1]LimitingStkComplete mod'!$S$202:$U$202,'[1]LimitingStkComplete mod'!$S$205:$U$205,'[1]LimitingStkComplete mod'!$S$208:$U$208,'[1]LimitingStkComplete mod'!$S$213:$U$214,'[1]LimitingStkComplete mod'!$S$216:$U$217,'[1]LimitingStkComplete mod'!$S$220:$U$220,'[1]LimitingStkComplete mod'!$S$222:$U$222,'[1]LimitingStkComplete mod'!$S$224:$U$224,'[1]LimitingStkComplete mod'!$S$227:$U$227,'[1]LimitingStkComplete mod'!$S$275:$U$275,'[1]LimitingStkComplete mod'!$S$281:$U$281,'[1]LimitingStkComplete mod'!$S$284:$U$284,'[1]LimitingStkComplete mod'!$S$287:$U$287,'[1]LimitingStkComplete mod'!$S$292:$U$293,'[1]LimitingStkComplete mod'!$S$295:$U$296,'[1]LimitingStkComplete mod'!$S$301:$U$301,'[1]LimitingStkComplete mod'!$S$303:$U$303,'[1]LimitingStkComplete mod'!$S$306:$U$306)</f>
        <v>42.171447104234588</v>
      </c>
      <c r="H15" s="6">
        <f>SUM('[1]LimitingStkComplete mod'!$S$354:$U$354,'[1]LimitingStkComplete mod'!$S$360:$U$360,'[1]LimitingStkComplete mod'!$S$363:$U$363,'[1]LimitingStkComplete mod'!$S$366:$U$366,'[1]LimitingStkComplete mod'!$S$371:$U$372,'[1]LimitingStkComplete mod'!$S$374:$U$375,'[1]LimitingStkComplete mod'!$S$378:$U$378,'[1]LimitingStkComplete mod'!$S$380:$U$380,'[1]LimitingStkComplete mod'!$S$382:$U$382,'[1]LimitingStkComplete mod'!$S$385:$U$385)</f>
        <v>153.36655175144605</v>
      </c>
      <c r="I15" s="6">
        <f>SUM('[1]2A_CU&amp;M_Hatchery'!E23:E26)</f>
        <v>173.1256900469732</v>
      </c>
      <c r="J15" s="6">
        <f>SUM('[1]2A_CU&amp;M_N'!E23:E26)</f>
        <v>22.412308808707451</v>
      </c>
      <c r="K15" s="7">
        <f t="shared" si="11"/>
        <v>195.53799885568066</v>
      </c>
      <c r="L15" s="10">
        <f>SUM('[1]LimitingStkComplete mod'!$AN$196:$AP$196,'[1]LimitingStkComplete mod'!$AN$202:$AP$202,'[1]LimitingStkComplete mod'!$AN$205:$AP$205,'[1]LimitingStkComplete mod'!$AN$208:$AP$208,'[1]LimitingStkComplete mod'!$AN$213:$AP$214,'[1]LimitingStkComplete mod'!$AN$216:$AP$217,'[1]LimitingStkComplete mod'!$AN$220:$AP$220,'[1]LimitingStkComplete mod'!$AN$222:$AP$222,'[1]LimitingStkComplete mod'!$AN$224:$AP$224,'[1]LimitingStkComplete mod'!$AN$227:$AP$227,'[1]LimitingStkComplete mod'!$AN$275:$AP$275,'[1]LimitingStkComplete mod'!$AN$281:$AP$281,'[1]LimitingStkComplete mod'!$AN$284:$AP$284,'[1]LimitingStkComplete mod'!$AN$287:$AP$287,'[1]LimitingStkComplete mod'!$AN$292:$AP$293,'[1]LimitingStkComplete mod'!$AN$295:$AP$296,'[1]LimitingStkComplete mod'!$AN$301:$AP$301,'[1]LimitingStkComplete mod'!$AN$303:$AP$303,'[1]LimitingStkComplete mod'!$AN$306:$AP$306)</f>
        <v>229.00482290335901</v>
      </c>
      <c r="M15" s="6">
        <f>SUM('[1]LimitingStkComplete mod'!$AN$354:$AP$354,'[1]LimitingStkComplete mod'!$AN$360:$AP$360,'[1]LimitingStkComplete mod'!$AN$363:$AP$363,'[1]LimitingStkComplete mod'!$AN$366:$AP$366,'[1]LimitingStkComplete mod'!$AN$371:$AP$372,'[1]LimitingStkComplete mod'!$AN$374:$AP$375,'[1]LimitingStkComplete mod'!$AN$378:$AP$378,'[1]LimitingStkComplete mod'!$AN$380:$AP$380,'[1]LimitingStkComplete mod'!$AN$382:$AP$382,'[1]LimitingStkComplete mod'!$AN$385:$AP$385)</f>
        <v>39.750489821617059</v>
      </c>
      <c r="N15" s="6">
        <f>SUM('[1]2A_CU&amp;M_Hatchery'!F23:F26)</f>
        <v>39.750489821617059</v>
      </c>
      <c r="O15" s="6">
        <f>SUM('[1]2A_CU&amp;M_N'!F23:F26)</f>
        <v>229.00482290335907</v>
      </c>
      <c r="P15" s="7">
        <f t="shared" si="12"/>
        <v>268.75531272497608</v>
      </c>
      <c r="Q15" s="6">
        <f>SUM('[1]2A_CUnmrkd'!G23:G26)</f>
        <v>7.1830541931006273</v>
      </c>
      <c r="R15" s="6">
        <f>SUM('[1]2A_Cmrkd'!G23:G26)</f>
        <v>42.903689857561659</v>
      </c>
      <c r="S15" s="6">
        <f>SUM('[1]2A_CU&amp;M_Hatchery'!G23:G26)</f>
        <v>43.098352572821845</v>
      </c>
      <c r="T15" s="6">
        <f>SUM('[1]2A_CU&amp;M_N'!G23:G26)</f>
        <v>6.9883914778404463</v>
      </c>
      <c r="U15" s="7">
        <f t="shared" si="0"/>
        <v>50.08674405066229</v>
      </c>
      <c r="V15" s="6">
        <f t="shared" si="13"/>
        <v>168.71253010990563</v>
      </c>
      <c r="W15" s="6">
        <f>SUM('[1]LimitingStkComplete mod'!$BB$354:$BD$354,'[1]LimitingStkComplete mod'!$BB$360:$BD$360,'[1]LimitingStkComplete mod'!$BB$363:$BD$363,'[1]LimitingStkComplete mod'!$BB$366:$BD$366,'[1]LimitingStkComplete mod'!$BB$371:$BD$372,'[1]LimitingStkComplete mod'!$BB$374:$BD$375,'[1]LimitingStkComplete mod'!$BB$378:$BD$378,'[1]LimitingStkComplete mod'!$BB$380:$BD$380,'[1]LimitingStkComplete mod'!$BB$382:$BD$382,'[1]LimitingStkComplete mod'!$BB$385:$BD$385)</f>
        <v>378.0934624572601</v>
      </c>
      <c r="X15" s="6">
        <f>SUM('[1]2A_CU&amp;M_Hatchery'!H23:H26)</f>
        <v>420.37550971891528</v>
      </c>
      <c r="Y15" s="6">
        <f>SUM('[1]2A_CU&amp;M_N'!H23:H26)</f>
        <v>126.43048284825045</v>
      </c>
      <c r="Z15" s="7">
        <f t="shared" si="1"/>
        <v>546.80599256716573</v>
      </c>
      <c r="AA15" s="6">
        <f>SUM('[1]2A_CUnmrkd'!J23:J26)</f>
        <v>63.622256242904612</v>
      </c>
      <c r="AB15" s="6">
        <f>SUM('[1]2A_Cmrkd'!J23:J26)</f>
        <v>0</v>
      </c>
      <c r="AC15" s="6">
        <f>SUM('[1]2A_CU&amp;M_Hatchery'!J23:J26)</f>
        <v>24.47132328462072</v>
      </c>
      <c r="AD15" s="6">
        <f>SUM('[1]2A_CU&amp;M_N'!J23:J26)</f>
        <v>39.150932958283896</v>
      </c>
      <c r="AE15" s="7">
        <f t="shared" si="2"/>
        <v>63.622256242904612</v>
      </c>
      <c r="AF15" s="6">
        <f>SUM('[1]2A_CUnmrkd'!P23:P26)</f>
        <v>1.4010950455884283</v>
      </c>
      <c r="AG15" s="6">
        <f>SUM('[1]2A_Cmrkd'!P23:P26)</f>
        <v>1088.3697471753651</v>
      </c>
      <c r="AH15" s="6">
        <f>SUM('[1]2A_CU&amp;M_Hatchery'!P23:P26)</f>
        <v>1089.7708422209537</v>
      </c>
      <c r="AI15" s="6"/>
      <c r="AJ15" s="7">
        <f t="shared" si="3"/>
        <v>1089.7708422209535</v>
      </c>
      <c r="AK15" s="6">
        <f>SUM('[1]2A_CUnmrkd'!Q23:Q26)</f>
        <v>51.857928326028656</v>
      </c>
      <c r="AL15" s="6">
        <f>SUM('[1]2A_Cmrkd'!Q23:Q26)</f>
        <v>1937.9819249890645</v>
      </c>
      <c r="AM15" s="6">
        <f>SUM('[1]2A_CU&amp;M_Hatchery'!Q23:Q26)</f>
        <v>1989.839853315093</v>
      </c>
      <c r="AN15" s="6"/>
      <c r="AO15" s="7">
        <f t="shared" si="4"/>
        <v>1989.8398533150933</v>
      </c>
      <c r="AP15" s="6">
        <f>SUM('[1]2A_CUnmrkd'!R23:R26)</f>
        <v>289.21472473289816</v>
      </c>
      <c r="AQ15" s="6">
        <f>SUM('[1]2A_Cmrkd'!R23:R26)</f>
        <v>11197.440566706531</v>
      </c>
      <c r="AR15" s="6">
        <f>SUM([1]HdC!$BM$20:$BM$24,[1]HdC!$BO$20:$BO$24,[1]HdC!$BQ$20:$BQ$24)</f>
        <v>11412.771376730414</v>
      </c>
      <c r="AS15" s="6">
        <f>SUM([1]HdC!$BL$20:$BL$24,[1]HdC!$BN$20:$BN$24,[1]HdC!$BP$20:$BP$24)</f>
        <v>73.865947067479752</v>
      </c>
      <c r="AT15" s="7">
        <f t="shared" si="5"/>
        <v>11486.655291439429</v>
      </c>
      <c r="AU15" s="6">
        <f>SUM('[1]2A_CUnmrkd'!S23:S26)</f>
        <v>1.7235769349990906</v>
      </c>
      <c r="AV15" s="6">
        <f>SUM('[1]2A_Cmrkd'!S23:S26)</f>
        <v>0</v>
      </c>
      <c r="AW15" s="6">
        <v>0</v>
      </c>
      <c r="AX15" s="6">
        <f>SUM('[1]2A_CU&amp;M_N'!R23:R26)</f>
        <v>1.7235769349990906</v>
      </c>
      <c r="AY15" s="7">
        <f t="shared" si="6"/>
        <v>1.7235769349990906</v>
      </c>
      <c r="AZ15" s="6">
        <f>SUM([1]HdCUnmrkd!$BN$20:$BO$24)</f>
        <v>266.74606748388317</v>
      </c>
      <c r="BA15" s="6">
        <f>SUM([1]HdCmrkd!$BN$20:$BO$24)</f>
        <v>5276.3891279436111</v>
      </c>
      <c r="BB15" s="6">
        <f>SUM('[1]2A_CU&amp;M_Hatchery'!T23:T26)</f>
        <v>5518.5748308028569</v>
      </c>
      <c r="BC15" s="6">
        <f>SUM('[1]2A_CU&amp;M_N'!S23:S26)</f>
        <v>24.560364624637238</v>
      </c>
      <c r="BD15" s="7">
        <f t="shared" si="14"/>
        <v>5543.1351954274942</v>
      </c>
      <c r="BE15" s="6">
        <f>SUM([1]HdCUnmrkd!$BM$20:$BM$24)</f>
        <v>18.896344154541971</v>
      </c>
      <c r="BF15" s="6">
        <f>SUM([1]HdCmrkd!$BM$20:$BM$24)</f>
        <v>5088.6794527454713</v>
      </c>
      <c r="BG15" s="6">
        <f>SUM('[1]2A_CU&amp;M_Hatchery'!S23:S26)</f>
        <v>5107.5757969000133</v>
      </c>
      <c r="BH15" s="6">
        <v>0</v>
      </c>
      <c r="BI15" s="22">
        <f t="shared" si="15"/>
        <v>5107.5757969000133</v>
      </c>
      <c r="BJ15" s="15">
        <f>SUM([1]JDFUnmrkd!$R$21:$R$24)</f>
        <v>45.814828092689091</v>
      </c>
      <c r="BK15" s="15">
        <f>SUM([1]JDFmrkd!$R$21:$R$24)</f>
        <v>28.873552927996226</v>
      </c>
      <c r="BL15" s="6"/>
      <c r="BM15" s="6"/>
      <c r="BN15" s="7">
        <f t="shared" si="16"/>
        <v>74.688381020685313</v>
      </c>
      <c r="BO15" s="15">
        <f>SUM([1]JDFUnmrkd!$Q$21:$Q$24)</f>
        <v>10.948369257736974</v>
      </c>
      <c r="BP15" s="15">
        <f>SUM([1]JDFmrkd!$Q$21:$Q$24)</f>
        <v>0</v>
      </c>
      <c r="BQ15" s="6"/>
      <c r="BR15" s="6"/>
      <c r="BS15" s="7">
        <f t="shared" si="7"/>
        <v>10.948369257736974</v>
      </c>
      <c r="BT15" s="6">
        <f>SUM('[1]2A_CUnmrkd'!V23:V26)</f>
        <v>6.4161727231970636</v>
      </c>
      <c r="BU15" s="6">
        <f>SUM('[1]2A_Cmrkd'!V23:V26)</f>
        <v>3.1677696109642302</v>
      </c>
      <c r="BV15" s="6">
        <f>SUM('[1]2A_CU&amp;M_Hatchery'!V23:V26)</f>
        <v>3.1677696109642302</v>
      </c>
      <c r="BW15" s="6">
        <f>SUM('[1]2A_CU&amp;M_N'!U23:U26)</f>
        <v>6.4161727231970636</v>
      </c>
      <c r="BX15" s="7">
        <f t="shared" si="8"/>
        <v>9.5839423341612928</v>
      </c>
      <c r="BY15" s="6">
        <f>SUM('[1]2A_CUnmrkd'!Z23:Z26)</f>
        <v>154.47105670620513</v>
      </c>
      <c r="BZ15" s="6">
        <f>SUM('[1]2A_Cmrkd'!Z23:Z26)</f>
        <v>1808.2044926925146</v>
      </c>
      <c r="CA15" s="6">
        <f>SUM('[1]2A_CU&amp;M_Hatchery'!AB23:AB26)</f>
        <v>1962.6755493987198</v>
      </c>
      <c r="CB15" s="6">
        <f>SUM('[1]2A_CU&amp;M_N'!Y23:Y26)</f>
        <v>0</v>
      </c>
      <c r="CC15" s="7">
        <f t="shared" si="17"/>
        <v>1962.6755493987198</v>
      </c>
      <c r="CD15" s="6">
        <f>SUM('[1]2A_CUnmrkd'!AA23:AA26)</f>
        <v>47.878804483419621</v>
      </c>
      <c r="CE15" s="6">
        <f>SUM('[1]2A_Cmrkd'!AA23:AA26)</f>
        <v>657.69200021934296</v>
      </c>
      <c r="CF15" s="6">
        <f>SUM('[1]2A_CU&amp;M_Hatchery'!AC23:AC26)</f>
        <v>663.93481847634052</v>
      </c>
      <c r="CG15" s="6">
        <f>SUM('[1]2A_CU&amp;M_N'!Z23:Z26)</f>
        <v>41.635986226422069</v>
      </c>
      <c r="CH15" s="7">
        <f t="shared" si="18"/>
        <v>705.57080470276253</v>
      </c>
      <c r="CI15" s="6">
        <f>SUM('[1]2A_CUnmrkd'!AB23:AB26)</f>
        <v>346.8117712689081</v>
      </c>
      <c r="CJ15" s="6">
        <f>SUM('[1]2A_Cmrkd'!AB23:AB26)</f>
        <v>3197.1437904825179</v>
      </c>
      <c r="CK15" s="6">
        <f>SUM('[1]2A_CU&amp;M_Hatchery'!AD23:AD26)</f>
        <v>3420.2858480156974</v>
      </c>
      <c r="CL15" s="6">
        <f>SUM('[1]2A_CU&amp;M_N'!AA23:AA26)</f>
        <v>123.66971373572927</v>
      </c>
      <c r="CM15" s="7">
        <f t="shared" si="19"/>
        <v>3543.9555617514261</v>
      </c>
      <c r="CN15" s="6">
        <f>SUM('[1]2A_CUnmrkd'!AC23:AC26)</f>
        <v>91.526938743088806</v>
      </c>
      <c r="CO15" s="6">
        <f>SUM('[1]2A_Cmrkd'!AC23:AC26)</f>
        <v>2085.2029783277208</v>
      </c>
      <c r="CP15" s="6">
        <f>SUM('[1]2A_CU&amp;M_Hatchery'!AE23:AE26)</f>
        <v>2090.3623322591238</v>
      </c>
      <c r="CQ15" s="6">
        <f>SUM('[1]2A_CU&amp;M_N'!AB23:AB26)</f>
        <v>86.367584811685788</v>
      </c>
      <c r="CR15" s="7">
        <f t="shared" si="20"/>
        <v>2176.7299170708097</v>
      </c>
      <c r="CS15" s="6">
        <f>SUM('[1]2A_CUnmrkd'!AD23:AD26)</f>
        <v>8.1151057354996006</v>
      </c>
      <c r="CT15" s="6">
        <f>SUM('[1]2A_Cmrkd'!AD23:AD26)</f>
        <v>2740.155302509801</v>
      </c>
      <c r="CU15" s="6">
        <f>SUM('[1]2A_CU&amp;M_Hatchery'!AF23:AF26)</f>
        <v>2748.2704082453001</v>
      </c>
      <c r="CV15" s="6">
        <f>SUM('[1]2A_CU&amp;M_N'!AC23:AC26)</f>
        <v>0</v>
      </c>
      <c r="CW15" s="7">
        <f t="shared" si="21"/>
        <v>2748.2704082453006</v>
      </c>
      <c r="CX15" s="6">
        <f>SUM('[1]2A_CUnmrkd'!AE23:AE26)</f>
        <v>0.38022436019644612</v>
      </c>
      <c r="CY15" s="6">
        <f>SUM('[1]2A_Cmrkd'!AE23:AE26)</f>
        <v>166.26983537292716</v>
      </c>
      <c r="CZ15" s="6">
        <f>SUM('[1]2A_CU&amp;M_Hatchery'!AG23:AG26)</f>
        <v>166.65005973312361</v>
      </c>
      <c r="DA15" s="6">
        <f>SUM('[1]2A_CU&amp;M_N'!AD23:AD26)</f>
        <v>0</v>
      </c>
      <c r="DB15" s="7">
        <f t="shared" si="22"/>
        <v>166.65005973312361</v>
      </c>
      <c r="DC15" s="6">
        <f>SUM('[1]2A_CUnmrkd'!AF23:AF26)</f>
        <v>151.17087964098158</v>
      </c>
      <c r="DD15" s="6">
        <f>SUM('[1]2A_Cmrkd'!AF23:AF26)</f>
        <v>3707.2846665089337</v>
      </c>
      <c r="DE15" s="6">
        <f>SUM('[1]2A_CU&amp;M_Hatchery'!AH23:AH26)</f>
        <v>3794.5095543393404</v>
      </c>
      <c r="DF15" s="6">
        <f>SUM('[1]2A_CU&amp;M_N'!AE23:AE26)</f>
        <v>63.945991810574924</v>
      </c>
      <c r="DG15" s="7">
        <f t="shared" si="23"/>
        <v>3858.4555461499153</v>
      </c>
      <c r="DH15" s="6">
        <f>SUM('[1]2A_CUnmrkd'!AG23:AG26)</f>
        <v>2.3319098934913525</v>
      </c>
      <c r="DI15" s="6">
        <f>SUM('[1]2A_Cmrkd'!AG23:AG26)</f>
        <v>1688.2785978047182</v>
      </c>
      <c r="DJ15" s="6">
        <f>SUM('[1]2A_CU&amp;M_Hatchery'!AI23:AI26)</f>
        <v>1690.6105076982096</v>
      </c>
      <c r="DK15" s="6">
        <v>0</v>
      </c>
      <c r="DL15" s="7">
        <f t="shared" si="24"/>
        <v>1690.6105076982096</v>
      </c>
      <c r="DM15" s="6">
        <f>SUM('[1]2A_CUnmrkd'!AH23:AH26)</f>
        <v>18.250309642168649</v>
      </c>
      <c r="DN15" s="6">
        <f>SUM('[1]2A_Cmrkd'!AH23:AH26)</f>
        <v>3045.9932708298697</v>
      </c>
      <c r="DO15" s="6">
        <f>SUM('[1]2A_CU&amp;M_Hatchery'!AJ23:AJ26)</f>
        <v>3064.2435804720385</v>
      </c>
      <c r="DP15" s="6">
        <v>0</v>
      </c>
      <c r="DQ15" s="7">
        <f t="shared" si="25"/>
        <v>3064.2435804720385</v>
      </c>
      <c r="DR15" s="6">
        <f t="shared" si="26"/>
        <v>1792.3727504524645</v>
      </c>
      <c r="DS15" s="6">
        <f t="shared" si="27"/>
        <v>34094.367196777283</v>
      </c>
      <c r="DT15" s="6">
        <f t="shared" si="28"/>
        <v>34978.33188636852</v>
      </c>
      <c r="DU15" s="6">
        <f t="shared" si="29"/>
        <v>822.75334294127219</v>
      </c>
      <c r="DV15" s="7">
        <f t="shared" si="30"/>
        <v>35886.739947229747</v>
      </c>
    </row>
    <row r="16" spans="1:126" x14ac:dyDescent="0.45">
      <c r="A16" t="s">
        <v>20</v>
      </c>
      <c r="B16" s="6">
        <f>'[1]2A_CUnmrkd'!D28</f>
        <v>0</v>
      </c>
      <c r="C16" s="6">
        <f>'[1]2A_Cmrkd'!D28</f>
        <v>0</v>
      </c>
      <c r="D16" s="6">
        <f>'[1]2A_CU&amp;M_Hatchery'!D28</f>
        <v>0</v>
      </c>
      <c r="E16" s="6">
        <f>'[1]2A_CU&amp;M_N'!D28</f>
        <v>0</v>
      </c>
      <c r="F16" s="7">
        <f t="shared" si="10"/>
        <v>0</v>
      </c>
      <c r="G16" s="10">
        <f>SUM('[1]LimitingStkComplete mod'!$S$197:$U$197,'[1]LimitingStkComplete mod'!$S$199:$U$199,'[1]LimitingStkComplete mod'!$S$203:$U$203,'[1]LimitingStkComplete mod'!$S$206:$U$206,'[1]LimitingStkComplete mod'!$S$209:$U$209,'[1]LimitingStkComplete mod'!$S$211:$U$211,'[1]LimitingStkComplete mod'!$S$218:$U$218,'[1]LimitingStkComplete mod'!$S$225:$U$225,'[1]LimitingStkComplete mod'!$S$228:$U$228,'[1]LimitingStkComplete mod'!$S$230:$U$230,'[1]LimitingStkComplete mod'!$S$276:$U$276,'[1]LimitingStkComplete mod'!$S$278:$U$278,'[1]LimitingStkComplete mod'!$S$282:$U$282,'[1]LimitingStkComplete mod'!$S$285:$U$285,'[1]LimitingStkComplete mod'!$S$288:$U$288,'[1]LimitingStkComplete mod'!$S$290:$U$290,'[1]LimitingStkComplete mod'!$S$297:$U$297,'[1]LimitingStkComplete mod'!$S$304:$U$304,'[1]LimitingStkComplete mod'!$S$307:$U$307,'[1]LimitingStkComplete mod'!$S$309:$U$309,'[1]LimitingStkComplete mod'!$S$262:$U$262,'[1]LimitingStkComplete mod'!$S$183:$U$183,'[1]LimitingStkComplete mod'!$S$185:$U$185)-G18</f>
        <v>8.8418484522961194</v>
      </c>
      <c r="H16" s="6">
        <f>SUM('[1]LimitingStkComplete mod'!$S$355:$U$355,'[1]LimitingStkComplete mod'!$S$357:$U$357,'[1]LimitingStkComplete mod'!$S$361:$U$361,'[1]LimitingStkComplete mod'!$S$364:$U$364,'[1]LimitingStkComplete mod'!$S$367:$U$367,'[1]LimitingStkComplete mod'!$S$369:$U$369,'[1]LimitingStkComplete mod'!$S$376:$U$376,'[1]LimitingStkComplete mod'!$S$383:$U$383,'[1]LimitingStkComplete mod'!$S$386:$U$386,'[1]LimitingStkComplete mod'!$S$388:$U$388,'[1]LimitingStkComplete mod'!$S$341:$U$341,'[1]LimitingStkComplete mod'!$S$343:$U$343)-H18</f>
        <v>17.232584917549893</v>
      </c>
      <c r="I16" s="6">
        <f>'[1]2A_CU&amp;M_Hatchery'!E28</f>
        <v>21.375371526821088</v>
      </c>
      <c r="J16" s="6">
        <f>'[1]2A_CU&amp;M_N'!E28</f>
        <v>4.699061843024924</v>
      </c>
      <c r="K16" s="7">
        <f t="shared" si="11"/>
        <v>26.074433369846012</v>
      </c>
      <c r="L16" s="10">
        <f>SUM('[1]LimitingStkComplete mod'!$AN$197:$AP$197,'[1]LimitingStkComplete mod'!$AN$199:$AP$199,'[1]LimitingStkComplete mod'!$AN$203:$AP$203,'[1]LimitingStkComplete mod'!$AN$206:$AP$206,'[1]LimitingStkComplete mod'!$AN$209:$AP$209,'[1]LimitingStkComplete mod'!$AN$211:$AP$211,'[1]LimitingStkComplete mod'!$AN$218:$AP$218,'[1]LimitingStkComplete mod'!$AN$225:$AP$225,'[1]LimitingStkComplete mod'!$AN$228:$AP$228,'[1]LimitingStkComplete mod'!$AN$230:$AP$230,'[1]LimitingStkComplete mod'!$AN$276:$AP$276,'[1]LimitingStkComplete mod'!$AN$278:$AP$278,'[1]LimitingStkComplete mod'!$AN$282:$AP$282,'[1]LimitingStkComplete mod'!$AN$285:$AP$285,'[1]LimitingStkComplete mod'!$AN$288:$AP$288,'[1]LimitingStkComplete mod'!$AN$290:$AP$290,'[1]LimitingStkComplete mod'!$AN$297:$AP$297,'[1]LimitingStkComplete mod'!$AN$304:$AP$304,'[1]LimitingStkComplete mod'!$AN$307:$AP$307,'[1]LimitingStkComplete mod'!$AN$309:$AP$309,'[1]LimitingStkComplete mod'!$AN$262:$AP$262,'[1]LimitingStkComplete mod'!$AN$183:$AP$183,'[1]LimitingStkComplete mod'!$AN$185:$AP$185)-L18</f>
        <v>89.000747329315473</v>
      </c>
      <c r="M16" s="6">
        <f>SUM('[1]LimitingStkComplete mod'!$AN$355:$AP$355,'[1]LimitingStkComplete mod'!$AN$357:$AP$357,'[1]LimitingStkComplete mod'!$AN$361:$AP$361,'[1]LimitingStkComplete mod'!$AN$364:$AP$364,'[1]LimitingStkComplete mod'!$AN$367:$AP$367,'[1]LimitingStkComplete mod'!$AN$369:$AP$369,'[1]LimitingStkComplete mod'!$AN$376:$AP$376,'[1]LimitingStkComplete mod'!$AN$383:$AP$383,'[1]LimitingStkComplete mod'!$AN$386:$AP$386,'[1]LimitingStkComplete mod'!$AN$388:$AP$388,'[1]LimitingStkComplete mod'!$AN$341:$AP$341,'[1]LimitingStkComplete mod'!$AN$343:$AP$343)-M18</f>
        <v>3.5717846801523945</v>
      </c>
      <c r="N16" s="6">
        <f>'[1]2A_CU&amp;M_Hatchery'!F28</f>
        <v>3.5717846801523945</v>
      </c>
      <c r="O16" s="6">
        <f>'[1]2A_CU&amp;M_N'!F28</f>
        <v>89.000747329315487</v>
      </c>
      <c r="P16" s="7">
        <f t="shared" si="12"/>
        <v>92.572532009467864</v>
      </c>
      <c r="Q16" s="6">
        <f>'[1]2A_CUnmrkd'!G28</f>
        <v>4.2870698587922765E-2</v>
      </c>
      <c r="R16" s="6">
        <f>'[1]2A_Cmrkd'!G28</f>
        <v>0.11399302785153426</v>
      </c>
      <c r="S16" s="6">
        <f>'[1]2A_CU&amp;M_Hatchery'!G28</f>
        <v>0.11515483540134246</v>
      </c>
      <c r="T16" s="6">
        <f>'[1]2A_CU&amp;M_N'!G28</f>
        <v>4.1708891038114551E-2</v>
      </c>
      <c r="U16" s="7">
        <f t="shared" si="0"/>
        <v>0.15686372643945701</v>
      </c>
      <c r="V16" s="6">
        <f t="shared" si="13"/>
        <v>11.704249311200936</v>
      </c>
      <c r="W16" s="6">
        <f>SUM('[1]LimitingStkComplete mod'!$BB$355:$BD$355,'[1]LimitingStkComplete mod'!$BB$357:$BD$357,'[1]LimitingStkComplete mod'!$BB$361:$BD$361,'[1]LimitingStkComplete mod'!$BB$364:$BD$364,'[1]LimitingStkComplete mod'!$BB$367:$BD$367,'[1]LimitingStkComplete mod'!$BB$369:$BD$369,'[1]LimitingStkComplete mod'!$BB$376:$BD$376,'[1]LimitingStkComplete mod'!$BB$383:$BD$383,'[1]LimitingStkComplete mod'!$BB$386:$BD$386,'[1]LimitingStkComplete mod'!$BB$388:$BD$388,'[1]LimitingStkComplete mod'!$BB$341:$BD$341,'[1]LimitingStkComplete mod'!$BB$343:$BD$343)-W18</f>
        <v>4.3739469998355851</v>
      </c>
      <c r="X16" s="6">
        <f>'[1]2A_CU&amp;M_Hatchery'!H28</f>
        <v>9.2127327248585367</v>
      </c>
      <c r="Y16" s="6">
        <f>'[1]2A_CU&amp;M_N'!H28</f>
        <v>6.8654635861779836</v>
      </c>
      <c r="Z16" s="7">
        <f t="shared" si="1"/>
        <v>16.078196311036521</v>
      </c>
      <c r="AA16" s="6">
        <f>'[1]2A_CUnmrkd'!J28</f>
        <v>16.297565625122054</v>
      </c>
      <c r="AB16" s="6">
        <f>'[1]2A_Cmrkd'!J28</f>
        <v>0</v>
      </c>
      <c r="AC16" s="6">
        <f>'[1]2A_CU&amp;M_Hatchery'!J28</f>
        <v>6.2686081996528022</v>
      </c>
      <c r="AD16" s="6">
        <f>'[1]2A_CU&amp;M_N'!J28</f>
        <v>10.028957425469251</v>
      </c>
      <c r="AE16" s="7">
        <f t="shared" si="2"/>
        <v>16.297565625122054</v>
      </c>
      <c r="AF16" s="6">
        <f>'[1]2A_CUnmrkd'!P28</f>
        <v>0.3727720359642408</v>
      </c>
      <c r="AG16" s="6">
        <f>'[1]2A_Cmrkd'!P28</f>
        <v>178.68677347343237</v>
      </c>
      <c r="AH16" s="6">
        <f>'[1]2A_CU&amp;M_Hatchery'!P28</f>
        <v>179.0595455093966</v>
      </c>
      <c r="AI16" s="6"/>
      <c r="AJ16" s="7">
        <f t="shared" si="3"/>
        <v>179.0595455093966</v>
      </c>
      <c r="AK16" s="6">
        <f>'[1]2A_CUnmrkd'!Q28</f>
        <v>2.4901992882434332</v>
      </c>
      <c r="AL16" s="6">
        <f>'[1]2A_Cmrkd'!Q28</f>
        <v>38.005180500135914</v>
      </c>
      <c r="AM16" s="6">
        <f>'[1]2A_CU&amp;M_Hatchery'!Q28</f>
        <v>40.495379788379346</v>
      </c>
      <c r="AN16" s="6"/>
      <c r="AO16" s="7">
        <f t="shared" si="4"/>
        <v>40.495379788379346</v>
      </c>
      <c r="AP16" s="6">
        <f>'[1]2A_CUnmrkd'!R28</f>
        <v>12.587868893535022</v>
      </c>
      <c r="AQ16" s="6">
        <f>'[1]2A_Cmrkd'!R28</f>
        <v>180.06677333698931</v>
      </c>
      <c r="AR16" s="6">
        <f>SUM([1]HdC!$BM26,[1]HdC!$BO26,[1]HdC!$BQ26)</f>
        <v>190.82100985893996</v>
      </c>
      <c r="AS16" s="6">
        <f>[1]HdC!$BL26+[1]HdC!$BN26+[1]HdC!$BP26</f>
        <v>1.8336323715843976</v>
      </c>
      <c r="AT16" s="7">
        <f t="shared" si="5"/>
        <v>192.65464223052433</v>
      </c>
      <c r="AU16" s="6">
        <f>'[1]2A_CUnmrkd'!S28</f>
        <v>8.2605900940186439E-2</v>
      </c>
      <c r="AV16" s="6">
        <f>'[1]2A_Cmrkd'!S28</f>
        <v>0</v>
      </c>
      <c r="AW16" s="6">
        <v>0</v>
      </c>
      <c r="AX16" s="6">
        <f>'[1]2A_CU&amp;M_N'!R28</f>
        <v>8.2605900940186439E-2</v>
      </c>
      <c r="AY16" s="7">
        <f t="shared" si="6"/>
        <v>8.2605900940186439E-2</v>
      </c>
      <c r="AZ16" s="6">
        <f>[1]HdCUnmrkd!$BN26+[1]HdCUnmrkd!$BO26</f>
        <v>11.571180431698423</v>
      </c>
      <c r="BA16" s="6">
        <f>[1]HdCmrkd!$BN26+[1]HdCmrkd!$BO26</f>
        <v>71.340544924908386</v>
      </c>
      <c r="BB16" s="6">
        <f>'[1]2A_CU&amp;M_Hatchery'!T28</f>
        <v>81.846321044480817</v>
      </c>
      <c r="BC16" s="6">
        <f>'[1]2A_CU&amp;M_N'!S28</f>
        <v>1.0654043121259944</v>
      </c>
      <c r="BD16" s="7">
        <f t="shared" si="14"/>
        <v>82.911725356606809</v>
      </c>
      <c r="BE16" s="6">
        <f>[1]HdCUnmrkd!$BM26</f>
        <v>0.81970470932954231</v>
      </c>
      <c r="BF16" s="6">
        <f>[1]HdCmrkd!$BM26</f>
        <v>68.802576213428637</v>
      </c>
      <c r="BG16" s="6">
        <f>'[1]2A_CU&amp;M_Hatchery'!S28</f>
        <v>69.622280922758179</v>
      </c>
      <c r="BH16" s="6">
        <v>0</v>
      </c>
      <c r="BI16" s="22">
        <f t="shared" si="15"/>
        <v>69.622280922758179</v>
      </c>
      <c r="BJ16" s="6">
        <f>[1]JDFUnmrkd!$R$29+[1]JDFUnmrkd!$R$32</f>
        <v>0.11008954517048587</v>
      </c>
      <c r="BK16" s="6">
        <f>[1]JDFmrkd!$R$29+[1]JDFmrkd!$R$32</f>
        <v>2.9221234686460689E-2</v>
      </c>
      <c r="BL16" s="6"/>
      <c r="BM16" s="6"/>
      <c r="BN16" s="7">
        <f t="shared" si="16"/>
        <v>0.13931077985694656</v>
      </c>
      <c r="BO16" s="6">
        <f>[1]JDFUnmrkd!$Q$29+[1]JDFUnmrkd!$Q$32</f>
        <v>2.6308098100997341E-2</v>
      </c>
      <c r="BP16" s="6">
        <f>[1]JDFmrkd!$Q$29+[1]JDFmrkd!$Q$32</f>
        <v>0</v>
      </c>
      <c r="BQ16" s="6"/>
      <c r="BR16" s="6"/>
      <c r="BS16" s="7">
        <f t="shared" si="7"/>
        <v>2.6308098100997341E-2</v>
      </c>
      <c r="BT16" s="6">
        <f>'[1]2A_CUnmrkd'!V28</f>
        <v>0</v>
      </c>
      <c r="BU16" s="6">
        <f>'[1]2A_Cmrkd'!V28</f>
        <v>0</v>
      </c>
      <c r="BV16" s="6">
        <f>'[1]2A_CU&amp;M_Hatchery'!V28</f>
        <v>0</v>
      </c>
      <c r="BW16" s="6">
        <f>'[1]2A_CU&amp;M_N'!U28</f>
        <v>0</v>
      </c>
      <c r="BX16" s="7">
        <f t="shared" si="8"/>
        <v>0</v>
      </c>
      <c r="BY16" s="6">
        <f>'[1]2A_CUnmrkd'!Z28</f>
        <v>8.5540129801324305E-2</v>
      </c>
      <c r="BZ16" s="6">
        <f>'[1]2A_Cmrkd'!Z28</f>
        <v>0.38899190302026287</v>
      </c>
      <c r="CA16" s="6">
        <f>'[1]2A_CU&amp;M_Hatchery'!AB28</f>
        <v>0.47453203282158718</v>
      </c>
      <c r="CB16" s="6">
        <f>'[1]2A_CU&amp;M_N'!Y28</f>
        <v>0</v>
      </c>
      <c r="CC16" s="7">
        <f t="shared" si="17"/>
        <v>0.47453203282158718</v>
      </c>
      <c r="CD16" s="6">
        <f>'[1]2A_CUnmrkd'!AA28</f>
        <v>2.6513440365941832E-2</v>
      </c>
      <c r="CE16" s="6">
        <f>'[1]2A_Cmrkd'!AA28</f>
        <v>0.14148668682134868</v>
      </c>
      <c r="CF16" s="6">
        <f>'[1]2A_CU&amp;M_Hatchery'!AC28</f>
        <v>0.14494371945526996</v>
      </c>
      <c r="CG16" s="6">
        <f>'[1]2A_CU&amp;M_N'!Z28</f>
        <v>2.3056407732020556E-2</v>
      </c>
      <c r="CH16" s="7">
        <f t="shared" si="18"/>
        <v>0.16800012718729052</v>
      </c>
      <c r="CI16" s="6">
        <f>'[1]2A_CUnmrkd'!AB28</f>
        <v>0.19205101954727155</v>
      </c>
      <c r="CJ16" s="6">
        <f>'[1]2A_Cmrkd'!AB28</f>
        <v>0.68778893776408268</v>
      </c>
      <c r="CK16" s="6">
        <f>'[1]2A_CU&amp;M_Hatchery'!AD28</f>
        <v>0.811356426538552</v>
      </c>
      <c r="CL16" s="6">
        <f>'[1]2A_CU&amp;M_N'!AA28</f>
        <v>6.8483530772802226E-2</v>
      </c>
      <c r="CM16" s="7">
        <f t="shared" si="19"/>
        <v>0.87983995731135423</v>
      </c>
      <c r="CN16" s="6">
        <f>'[1]2A_CUnmrkd'!AC28</f>
        <v>5.0684098285755486E-2</v>
      </c>
      <c r="CO16" s="6">
        <f>'[1]2A_Cmrkd'!AC28</f>
        <v>0.44858149506943334</v>
      </c>
      <c r="CP16" s="6">
        <f>'[1]2A_CU&amp;M_Hatchery'!AE28</f>
        <v>0.45143854683300466</v>
      </c>
      <c r="CQ16" s="6">
        <f>'[1]2A_CU&amp;M_N'!AB28</f>
        <v>4.7827046522184169E-2</v>
      </c>
      <c r="CR16" s="7">
        <f t="shared" si="20"/>
        <v>0.49926559335518883</v>
      </c>
      <c r="CS16" s="6">
        <f>'[1]2A_CUnmrkd'!AD28</f>
        <v>4.7058689325318037E-2</v>
      </c>
      <c r="CT16" s="6">
        <f>'[1]2A_Cmrkd'!AD28</f>
        <v>5.5627368428323223</v>
      </c>
      <c r="CU16" s="6">
        <f>'[1]2A_CU&amp;M_Hatchery'!AF28</f>
        <v>33.306411844425803</v>
      </c>
      <c r="CV16" s="6">
        <f>'[1]2A_CU&amp;M_N'!AC28</f>
        <v>-27.696616312268162</v>
      </c>
      <c r="CW16" s="7">
        <f t="shared" si="21"/>
        <v>5.6097955321576407</v>
      </c>
      <c r="CX16" s="6">
        <f>'[1]2A_CUnmrkd'!AE28</f>
        <v>2.2048831677115317E-3</v>
      </c>
      <c r="CY16" s="6">
        <f>'[1]2A_Cmrkd'!AE28</f>
        <v>0.3375412109793503</v>
      </c>
      <c r="CZ16" s="6">
        <f>'[1]2A_CU&amp;M_Hatchery'!AG28</f>
        <v>0.33974609414706186</v>
      </c>
      <c r="DA16" s="6">
        <f>'[1]2A_CU&amp;M_N'!AD28</f>
        <v>0</v>
      </c>
      <c r="DB16" s="7">
        <f t="shared" si="22"/>
        <v>0.33974609414706186</v>
      </c>
      <c r="DC16" s="6">
        <f>'[1]2A_CUnmrkd'!AF28</f>
        <v>0.87662486379446225</v>
      </c>
      <c r="DD16" s="6">
        <f>'[1]2A_Cmrkd'!AF28</f>
        <v>7.5260876572826376</v>
      </c>
      <c r="DE16" s="6">
        <f>'[1]2A_CU&amp;M_Hatchery'!AH28</f>
        <v>8.0318960880823536</v>
      </c>
      <c r="DF16" s="6">
        <f>'[1]2A_CU&amp;M_N'!AE28</f>
        <v>0.37081643299474543</v>
      </c>
      <c r="DG16" s="7">
        <f t="shared" si="23"/>
        <v>8.402712521077099</v>
      </c>
      <c r="DH16" s="6">
        <f>'[1]2A_CUnmrkd'!AG28</f>
        <v>1.3522513050249152E-2</v>
      </c>
      <c r="DI16" s="6">
        <f>'[1]2A_Cmrkd'!AG28</f>
        <v>3.4273420737764937</v>
      </c>
      <c r="DJ16" s="6">
        <f>'[1]2A_CU&amp;M_Hatchery'!AI28</f>
        <v>3.4408645868267427</v>
      </c>
      <c r="DK16" s="6">
        <v>0</v>
      </c>
      <c r="DL16" s="7">
        <f t="shared" si="24"/>
        <v>3.4408645868267427</v>
      </c>
      <c r="DM16" s="6">
        <f>'[1]2A_CUnmrkd'!AH28</f>
        <v>0.10583172660150164</v>
      </c>
      <c r="DN16" s="6">
        <f>'[1]2A_Cmrkd'!AH28</f>
        <v>6.1836126496717227</v>
      </c>
      <c r="DO16" s="6">
        <f>'[1]2A_CU&amp;M_Hatchery'!AJ28</f>
        <v>6.2894443762732246</v>
      </c>
      <c r="DP16" s="6">
        <v>0</v>
      </c>
      <c r="DQ16" s="7">
        <f t="shared" si="25"/>
        <v>6.2894443762732246</v>
      </c>
      <c r="DR16" s="6">
        <f t="shared" si="26"/>
        <v>142.87455064147625</v>
      </c>
      <c r="DS16" s="6">
        <f t="shared" si="27"/>
        <v>446.78442762785113</v>
      </c>
      <c r="DT16" s="6">
        <f t="shared" si="28"/>
        <v>504.21022083900567</v>
      </c>
      <c r="DU16" s="6">
        <f t="shared" si="29"/>
        <v>85.283138552363738</v>
      </c>
      <c r="DV16" s="7">
        <f t="shared" si="30"/>
        <v>589.65897826932735</v>
      </c>
    </row>
    <row r="17" spans="1:126" x14ac:dyDescent="0.45">
      <c r="A17" t="s">
        <v>21</v>
      </c>
      <c r="B17" s="6">
        <f>'[1]2A_CUnmrkd'!D29</f>
        <v>1.3182756975171062</v>
      </c>
      <c r="C17" s="6">
        <f>'[1]2A_Cmrkd'!D29</f>
        <v>1.5842804404270581</v>
      </c>
      <c r="D17" s="6">
        <f>'[1]2A_CU&amp;M_Hatchery'!D29</f>
        <v>2.8404551107442817</v>
      </c>
      <c r="E17" s="6">
        <f>'[1]2A_CU&amp;M_N'!D29</f>
        <v>6.2101027199882433E-2</v>
      </c>
      <c r="F17" s="7">
        <f t="shared" si="10"/>
        <v>2.9025561379441642</v>
      </c>
      <c r="G17" s="10">
        <f>SUM('[1]LimitingStkComplete mod'!$S$198:$U$198,'[1]LimitingStkComplete mod'!$S$200:$U$200,'[1]LimitingStkComplete mod'!$S$204:$U$204,'[1]LimitingStkComplete mod'!$S$210:$U$210,'[1]LimitingStkComplete mod'!$S$212:$U$212,'[1]LimitingStkComplete mod'!$S$215:$U$215,'[1]LimitingStkComplete mod'!$S$219:$U$219,'[1]LimitingStkComplete mod'!$S$221:$U$221,'[1]LimitingStkComplete mod'!$S$226:$U$226,'[1]LimitingStkComplete mod'!$S$229:$U$229,'[1]LimitingStkComplete mod'!$S$231:$U$231,'[1]LimitingStkComplete mod'!$S$277:$U$277,'[1]LimitingStkComplete mod'!$S$279:$U$279,'[1]LimitingStkComplete mod'!$S$283:$U$283,'[1]LimitingStkComplete mod'!$S$289:$U$289,'[1]LimitingStkComplete mod'!$S$291:$U$291,'[1]LimitingStkComplete mod'!$S$294:$U$294,'[1]LimitingStkComplete mod'!$S$298:$U$298,'[1]LimitingStkComplete mod'!$S$300:$U$300,'[1]LimitingStkComplete mod'!$S$302:$U$302,'[1]LimitingStkComplete mod'!$S$305:$U$305,'[1]LimitingStkComplete mod'!$S$308:$U$308,'[1]LimitingStkComplete mod'!$S$310:$U$310,'[1]LimitingStkComplete mod'!$S$286:$U$286,'[1]LimitingStkComplete mod'!$S$207:$U$207)-G19</f>
        <v>19.82797817480661</v>
      </c>
      <c r="H17" s="6">
        <f>SUM('[1]LimitingStkComplete mod'!$S$337:$U$337,'[1]LimitingStkComplete mod'!$S$342:$U$342,'[1]LimitingStkComplete mod'!$S$356:$U$356,'[1]LimitingStkComplete mod'!$S$358:$U$358,'[1]LimitingStkComplete mod'!$S$362:$U$362,'[1]LimitingStkComplete mod'!$S$365:$U$365,'[1]LimitingStkComplete mod'!$S$368:$U$368,'[1]LimitingStkComplete mod'!$S$370:$U$370,'[1]LimitingStkComplete mod'!$S$373:$U$373,'[1]LimitingStkComplete mod'!$S$377:$U$377,'[1]LimitingStkComplete mod'!$S$379:$U$379,'[1]LimitingStkComplete mod'!$S$381:$U$381,'[1]LimitingStkComplete mod'!$S$384:$U$384,'[1]LimitingStkComplete mod'!$S$387:$U$387,'[1]LimitingStkComplete mod'!$S$389:$U$389)-H19</f>
        <v>30.387822990243961</v>
      </c>
      <c r="I17" s="6">
        <f>'[1]2A_CU&amp;M_Hatchery'!E29</f>
        <v>39.678084287380173</v>
      </c>
      <c r="J17" s="6">
        <f>'[1]2A_CU&amp;M_N'!E29</f>
        <v>10.5377168776704</v>
      </c>
      <c r="K17" s="7">
        <f t="shared" si="11"/>
        <v>50.215801165050571</v>
      </c>
      <c r="L17" s="10">
        <f>SUM('[1]LimitingStkComplete mod'!$AN$198:$AP$198,'[1]LimitingStkComplete mod'!$AN$200:$AP$200,'[1]LimitingStkComplete mod'!$AN$204:$AP$204,'[1]LimitingStkComplete mod'!$AN$210:$AP$210,'[1]LimitingStkComplete mod'!$AN$212:$AP$212,'[1]LimitingStkComplete mod'!$AN$215:$AP$215,'[1]LimitingStkComplete mod'!$AN$219:$AP$219,'[1]LimitingStkComplete mod'!$AN$221:$AP$221,'[1]LimitingStkComplete mod'!$AN$226:$AP$226,'[1]LimitingStkComplete mod'!$AN$229:$AP$229,'[1]LimitingStkComplete mod'!$AN$231:$AP$231,'[1]LimitingStkComplete mod'!$AN$277:$AP$277,'[1]LimitingStkComplete mod'!$AN$279:$AP$279,'[1]LimitingStkComplete mod'!$AN$283:$AP$283,'[1]LimitingStkComplete mod'!$AN$289:$AP$289,'[1]LimitingStkComplete mod'!$AN$291:$AP$291,'[1]LimitingStkComplete mod'!$AN$294:$AP$294,'[1]LimitingStkComplete mod'!$AN$298:$AP$298,'[1]LimitingStkComplete mod'!$AN$300:$AP$300,'[1]LimitingStkComplete mod'!$AN$302:$AP$302,'[1]LimitingStkComplete mod'!$AN$305:$AP$305,'[1]LimitingStkComplete mod'!$AN$308:$AP$308,'[1]LimitingStkComplete mod'!$AN$310:$AP$310,'[1]LimitingStkComplete mod'!$AN$286:$AP$286,'[1]LimitingStkComplete mod'!$AN$207:$AP$207)-L19</f>
        <v>57.862275305066312</v>
      </c>
      <c r="M17" s="6">
        <f>SUM('[1]LimitingStkComplete mod'!$AN$337:$AP$337,'[1]LimitingStkComplete mod'!$AN$342:$AP$342,'[1]LimitingStkComplete mod'!$AN$356:$AP$356,'[1]LimitingStkComplete mod'!$AN$358:$AP$358,'[1]LimitingStkComplete mod'!$AN$362:$AP$362,'[1]LimitingStkComplete mod'!$AN$365:$AP$365,'[1]LimitingStkComplete mod'!$AN$368:$AP$368,'[1]LimitingStkComplete mod'!$AN$370:$AP$370,'[1]LimitingStkComplete mod'!$AN$373:$AP$373,'[1]LimitingStkComplete mod'!$AN$377:$AP$377,'[1]LimitingStkComplete mod'!$AN$379:$AP$379,'[1]LimitingStkComplete mod'!$AN$381:$AP$381,'[1]LimitingStkComplete mod'!$AN$384:$AP$384,'[1]LimitingStkComplete mod'!$AN$387:$AP$387,'[1]LimitingStkComplete mod'!$AN$389:$AP$389)-M19</f>
        <v>2.5487128647209452</v>
      </c>
      <c r="N17" s="6">
        <f>'[1]2A_CU&amp;M_Hatchery'!F29</f>
        <v>2.5487128647209443</v>
      </c>
      <c r="O17" s="6">
        <f>'[1]2A_CU&amp;M_N'!F29</f>
        <v>57.862275305066312</v>
      </c>
      <c r="P17" s="7">
        <f t="shared" si="12"/>
        <v>60.410988169787259</v>
      </c>
      <c r="Q17" s="6">
        <f>'[1]2A_CUnmrkd'!G29</f>
        <v>0.22160978390701169</v>
      </c>
      <c r="R17" s="6">
        <f>'[1]2A_Cmrkd'!G29</f>
        <v>0.58584019041406332</v>
      </c>
      <c r="S17" s="6">
        <f>'[1]2A_CU&amp;M_Hatchery'!G29</f>
        <v>0.59184587561479529</v>
      </c>
      <c r="T17" s="6">
        <f>'[1]2A_CU&amp;M_N'!G29</f>
        <v>0.21560409870627972</v>
      </c>
      <c r="U17" s="7">
        <f t="shared" si="0"/>
        <v>0.80744997432107501</v>
      </c>
      <c r="V17" s="21">
        <f t="shared" si="13"/>
        <v>16.451611239394047</v>
      </c>
      <c r="W17" s="21">
        <f>SUM('[1]LimitingStkComplete mod'!$BB$337:$BD$337,'[1]LimitingStkComplete mod'!$BB$342:$BD$342,'[1]LimitingStkComplete mod'!$BB$356:$BD$356,'[1]LimitingStkComplete mod'!$BB$358:$BD$358,'[1]LimitingStkComplete mod'!$BB$362:$BD$362,'[1]LimitingStkComplete mod'!$BB$365:$BD$365,'[1]LimitingStkComplete mod'!$BB$368:$BD$368,'[1]LimitingStkComplete mod'!$BB$370:$BD$370,'[1]LimitingStkComplete mod'!$BB$373:$BD$373,'[1]LimitingStkComplete mod'!$BB$377:$BD$377,'[1]LimitingStkComplete mod'!$BB$379:$BD$379,'[1]LimitingStkComplete mod'!$BB$381:$BD$381,'[1]LimitingStkComplete mod'!$BB$384:$BD$384,'[1]LimitingStkComplete mod'!$BB$387:$BD$387,'[1]LimitingStkComplete mod'!$BB$389:$BD$389)-W19</f>
        <v>20.405602474722038</v>
      </c>
      <c r="X17" s="21">
        <f>'[1]2A_CU&amp;M_Hatchery'!H29</f>
        <v>24.576052164145452</v>
      </c>
      <c r="Y17" s="21">
        <f>'[1]2A_CU&amp;M_N'!H29</f>
        <v>12.281161549970633</v>
      </c>
      <c r="Z17" s="7">
        <f t="shared" si="1"/>
        <v>36.857213714116085</v>
      </c>
      <c r="AA17" s="6">
        <f>'[1]2A_CUnmrkd'!J29</f>
        <v>11.064383480892452</v>
      </c>
      <c r="AB17" s="6">
        <f>'[1]2A_Cmrkd'!J29</f>
        <v>0</v>
      </c>
      <c r="AC17" s="6">
        <f>'[1]2A_CU&amp;M_Hatchery'!J29</f>
        <v>4.2557450976305553</v>
      </c>
      <c r="AD17" s="6">
        <f>'[1]2A_CU&amp;M_N'!J29</f>
        <v>6.8086383832618971</v>
      </c>
      <c r="AE17" s="7">
        <f t="shared" si="2"/>
        <v>11.064383480892452</v>
      </c>
      <c r="AF17" s="6">
        <f>'[1]2A_CUnmrkd'!P29</f>
        <v>0.6153575771051436</v>
      </c>
      <c r="AG17" s="6">
        <f>'[1]2A_Cmrkd'!P29</f>
        <v>141.8889628002953</v>
      </c>
      <c r="AH17" s="6">
        <f>'[1]2A_CU&amp;M_Hatchery'!P29</f>
        <v>142.50432037740046</v>
      </c>
      <c r="AI17" s="6"/>
      <c r="AJ17" s="7">
        <f t="shared" si="3"/>
        <v>142.50432037740046</v>
      </c>
      <c r="AK17" s="6">
        <f>'[1]2A_CUnmrkd'!Q29</f>
        <v>5.6321610281594303</v>
      </c>
      <c r="AL17" s="6">
        <f>'[1]2A_Cmrkd'!Q29</f>
        <v>87.654955323517243</v>
      </c>
      <c r="AM17" s="6">
        <f>'[1]2A_CU&amp;M_Hatchery'!Q29</f>
        <v>93.287116351676673</v>
      </c>
      <c r="AN17" s="6"/>
      <c r="AO17" s="7">
        <f t="shared" si="4"/>
        <v>93.287116351676673</v>
      </c>
      <c r="AP17" s="6">
        <f>'[1]2A_CUnmrkd'!R29</f>
        <v>117.40888828918018</v>
      </c>
      <c r="AQ17" s="6">
        <f>'[1]2A_Cmrkd'!R29</f>
        <v>981.0119645866622</v>
      </c>
      <c r="AR17" s="6">
        <f>SUM([1]HdC!$BM27,[1]HdC!$BO27,[1]HdC!$BQ27)</f>
        <v>1082.9802370514119</v>
      </c>
      <c r="AS17" s="6">
        <f>[1]HdC!$BL27+[1]HdC!$BN27+[1]HdC!$BP27</f>
        <v>15.440615824430569</v>
      </c>
      <c r="AT17" s="7">
        <f t="shared" si="5"/>
        <v>1098.4208528758425</v>
      </c>
      <c r="AU17" s="6">
        <f>'[1]2A_CUnmrkd'!S29</f>
        <v>0.7730609545911119</v>
      </c>
      <c r="AV17" s="6">
        <f>'[1]2A_Cmrkd'!S29</f>
        <v>0</v>
      </c>
      <c r="AW17" s="6">
        <v>0</v>
      </c>
      <c r="AX17" s="6">
        <f>'[1]2A_CU&amp;M_N'!R29</f>
        <v>0.7730609545911119</v>
      </c>
      <c r="AY17" s="7">
        <f t="shared" si="6"/>
        <v>0.7730609545911119</v>
      </c>
      <c r="AZ17" s="6">
        <f>[1]HdCUnmrkd!$BN27+[1]HdCUnmrkd!$BO27</f>
        <v>108.28799987003191</v>
      </c>
      <c r="BA17" s="6">
        <f>[1]HdCmrkd!$BN27+[1]HdCmrkd!$BO27</f>
        <v>471.13431596038083</v>
      </c>
      <c r="BB17" s="6">
        <f>'[1]2A_CU&amp;M_Hatchery'!T29</f>
        <v>569.45181172376329</v>
      </c>
      <c r="BC17" s="6">
        <f>'[1]2A_CU&amp;M_N'!S29</f>
        <v>9.970504106649468</v>
      </c>
      <c r="BD17" s="7">
        <f t="shared" si="14"/>
        <v>579.4223158304128</v>
      </c>
      <c r="BE17" s="6">
        <f>[1]HdCUnmrkd!$BM27</f>
        <v>7.6711433186348792</v>
      </c>
      <c r="BF17" s="6">
        <f>[1]HdCmrkd!$BM27</f>
        <v>454.37352230411619</v>
      </c>
      <c r="BG17" s="6">
        <f>'[1]2A_CU&amp;M_Hatchery'!S29</f>
        <v>462.0446656227511</v>
      </c>
      <c r="BH17" s="6">
        <v>0</v>
      </c>
      <c r="BI17" s="22">
        <f t="shared" si="15"/>
        <v>462.0446656227511</v>
      </c>
      <c r="BJ17" s="6">
        <f>[1]JDFUnmrkd!$R$27+[1]JDFUnmrkd!$R$30+[1]JDFUnmrkd!$R$33</f>
        <v>5.1608943329968717</v>
      </c>
      <c r="BK17" s="6">
        <f>([1]JDFmrkd!$R$27+[1]JDFmrkd!$R$30+[1]JDFmrkd!$R$33)</f>
        <v>1.3599030394529854</v>
      </c>
      <c r="BL17" s="6"/>
      <c r="BM17" s="6"/>
      <c r="BN17" s="7">
        <f t="shared" si="16"/>
        <v>6.5207973724498576</v>
      </c>
      <c r="BO17" s="6">
        <f>[1]JDFUnmrkd!$Q$27+[1]JDFUnmrkd!$Q$30+[1]JDFUnmrkd!$Q$33</f>
        <v>1.2332988949232455</v>
      </c>
      <c r="BP17" s="6">
        <f>([1]JDFmrkd!$Q$27+[1]JDFmrkd!$Q$30+[1]JDFmrkd!$Q$33)</f>
        <v>0</v>
      </c>
      <c r="BQ17" s="6"/>
      <c r="BR17" s="6"/>
      <c r="BS17" s="7">
        <f t="shared" si="7"/>
        <v>1.2332988949232455</v>
      </c>
      <c r="BT17" s="6">
        <f>'[1]2A_CUnmrkd'!V29</f>
        <v>0</v>
      </c>
      <c r="BU17" s="6">
        <f>'[1]2A_Cmrkd'!V29</f>
        <v>0</v>
      </c>
      <c r="BV17" s="6">
        <f>'[1]2A_CU&amp;M_Hatchery'!V29</f>
        <v>0</v>
      </c>
      <c r="BW17" s="6">
        <f>'[1]2A_CU&amp;M_N'!U29</f>
        <v>0</v>
      </c>
      <c r="BX17" s="7">
        <f t="shared" si="8"/>
        <v>0</v>
      </c>
      <c r="BY17" s="6">
        <f>'[1]2A_CUnmrkd'!Z29</f>
        <v>12.12847110741793</v>
      </c>
      <c r="BZ17" s="6">
        <f>'[1]2A_Cmrkd'!Z29</f>
        <v>48.644804754505643</v>
      </c>
      <c r="CA17" s="6">
        <f>'[1]2A_CU&amp;M_Hatchery'!AB29</f>
        <v>60.773275861923572</v>
      </c>
      <c r="CB17" s="6">
        <f>'[1]2A_CU&amp;M_N'!Y29</f>
        <v>0</v>
      </c>
      <c r="CC17" s="7">
        <f t="shared" si="17"/>
        <v>60.773275861923572</v>
      </c>
      <c r="CD17" s="6">
        <f>'[1]2A_CUnmrkd'!AA29</f>
        <v>3.7592589137220349</v>
      </c>
      <c r="CE17" s="6">
        <f>'[1]2A_Cmrkd'!AA29</f>
        <v>17.69340750372217</v>
      </c>
      <c r="CF17" s="6">
        <f>'[1]2A_CU&amp;M_Hatchery'!AC29</f>
        <v>18.183569495705324</v>
      </c>
      <c r="CG17" s="6">
        <f>'[1]2A_CU&amp;M_N'!Z29</f>
        <v>3.2690969217388819</v>
      </c>
      <c r="CH17" s="7">
        <f t="shared" si="18"/>
        <v>21.452666417444206</v>
      </c>
      <c r="CI17" s="6">
        <f>'[1]2A_CUnmrkd'!AB29</f>
        <v>27.230321571163202</v>
      </c>
      <c r="CJ17" s="6">
        <f>'[1]2A_Cmrkd'!AB29</f>
        <v>86.010424201809315</v>
      </c>
      <c r="CK17" s="6">
        <f>'[1]2A_CU&amp;M_Hatchery'!AD29</f>
        <v>103.5306772210418</v>
      </c>
      <c r="CL17" s="6">
        <f>'[1]2A_CU&amp;M_N'!AA29</f>
        <v>9.7100685519307177</v>
      </c>
      <c r="CM17" s="7">
        <f t="shared" si="19"/>
        <v>113.24074577297252</v>
      </c>
      <c r="CN17" s="6">
        <f>'[1]2A_CUnmrkd'!AC29</f>
        <v>7.1863419320505262</v>
      </c>
      <c r="CO17" s="6">
        <f>'[1]2A_Cmrkd'!AC29</f>
        <v>56.096692693879675</v>
      </c>
      <c r="CP17" s="6">
        <f>'[1]2A_CU&amp;M_Hatchery'!AE29</f>
        <v>56.501785249237649</v>
      </c>
      <c r="CQ17" s="6">
        <f>'[1]2A_CU&amp;M_N'!AB29</f>
        <v>6.7812493766925499</v>
      </c>
      <c r="CR17" s="7">
        <f t="shared" si="20"/>
        <v>63.283034625930199</v>
      </c>
      <c r="CS17" s="6">
        <f>'[1]2A_CUnmrkd'!AD29</f>
        <v>0.51837724835942112</v>
      </c>
      <c r="CT17" s="6">
        <f>'[1]2A_Cmrkd'!AD29</f>
        <v>60.989266032000614</v>
      </c>
      <c r="CU17" s="6">
        <f>'[1]2A_CU&amp;M_Hatchery'!AF29</f>
        <v>61.507643280360035</v>
      </c>
      <c r="CV17" s="6">
        <f>'[1]2A_CU&amp;M_N'!AC29</f>
        <v>0</v>
      </c>
      <c r="CW17" s="7">
        <f t="shared" si="21"/>
        <v>61.507643280360035</v>
      </c>
      <c r="CX17" s="6">
        <f>'[1]2A_CUnmrkd'!AE29</f>
        <v>2.4287996240842713E-2</v>
      </c>
      <c r="CY17" s="6">
        <f>'[1]2A_Cmrkd'!AE29</f>
        <v>3.7007666001150596</v>
      </c>
      <c r="CZ17" s="6">
        <f>'[1]2A_CU&amp;M_Hatchery'!AG29</f>
        <v>3.7250545963559025</v>
      </c>
      <c r="DA17" s="6">
        <f>'[1]2A_CU&amp;M_N'!AD29</f>
        <v>0</v>
      </c>
      <c r="DB17" s="7">
        <f t="shared" si="22"/>
        <v>3.7250545963559025</v>
      </c>
      <c r="DC17" s="6">
        <f>'[1]2A_CUnmrkd'!AF29</f>
        <v>9.6565032144391552</v>
      </c>
      <c r="DD17" s="6">
        <f>'[1]2A_Cmrkd'!AF29</f>
        <v>82.515239400837913</v>
      </c>
      <c r="DE17" s="6">
        <f>'[1]2A_CU&amp;M_Hatchery'!AH29</f>
        <v>88.086996419873458</v>
      </c>
      <c r="DF17" s="6">
        <f>'[1]2A_CU&amp;M_N'!AE29</f>
        <v>4.0847461954036106</v>
      </c>
      <c r="DG17" s="7">
        <f t="shared" si="23"/>
        <v>92.171742615277068</v>
      </c>
      <c r="DH17" s="6">
        <f>'[1]2A_CUnmrkd'!AG29</f>
        <v>0.14895789080383937</v>
      </c>
      <c r="DI17" s="6">
        <f>'[1]2A_Cmrkd'!AG29</f>
        <v>37.577020705116524</v>
      </c>
      <c r="DJ17" s="6">
        <f>'[1]2A_CU&amp;M_Hatchery'!AI29</f>
        <v>37.725978595920367</v>
      </c>
      <c r="DK17" s="6">
        <v>0</v>
      </c>
      <c r="DL17" s="7">
        <f t="shared" si="24"/>
        <v>37.725978595920367</v>
      </c>
      <c r="DM17" s="6">
        <f>'[1]2A_CUnmrkd'!AH29</f>
        <v>1.1657944581830435</v>
      </c>
      <c r="DN17" s="6">
        <f>'[1]2A_Cmrkd'!AH29</f>
        <v>67.796483562874073</v>
      </c>
      <c r="DO17" s="6">
        <f>'[1]2A_CU&amp;M_Hatchery'!AJ29</f>
        <v>68.962278021057116</v>
      </c>
      <c r="DP17" s="6">
        <v>0</v>
      </c>
      <c r="DQ17" s="7">
        <f t="shared" si="25"/>
        <v>68.962278021057116</v>
      </c>
      <c r="DR17" s="6">
        <f t="shared" si="26"/>
        <v>298.61504813632837</v>
      </c>
      <c r="DS17" s="6">
        <f t="shared" si="27"/>
        <v>1728.4521501653171</v>
      </c>
      <c r="DT17" s="6">
        <f t="shared" si="28"/>
        <v>1892.2598279222004</v>
      </c>
      <c r="DU17" s="6">
        <f t="shared" si="29"/>
        <v>127.05327411207172</v>
      </c>
      <c r="DV17" s="7">
        <f t="shared" si="30"/>
        <v>2027.0671983016455</v>
      </c>
    </row>
    <row r="18" spans="1:126" x14ac:dyDescent="0.45">
      <c r="A18" t="s">
        <v>30</v>
      </c>
      <c r="B18" s="6">
        <f>'[1]2A_CUnmrkd'!D31</f>
        <v>0</v>
      </c>
      <c r="C18" s="6">
        <f>'[1]2A_Cmrkd'!D31</f>
        <v>0</v>
      </c>
      <c r="D18" s="6">
        <f>'[1]2A_CU&amp;M_Hatchery'!D31</f>
        <v>0</v>
      </c>
      <c r="E18" s="6">
        <f>'[1]2A_CU&amp;M_N'!D31</f>
        <v>0</v>
      </c>
      <c r="F18" s="7">
        <f t="shared" si="10"/>
        <v>0</v>
      </c>
      <c r="G18" s="10">
        <f>SUM('[1]LimitingStkComplete mod'!$S$285:$U$285,'[1]LimitingStkComplete mod'!$S$206:$U$206)</f>
        <v>0</v>
      </c>
      <c r="H18" s="6">
        <f>SUM('[1]LimitingStkComplete mod'!$S$364:$U$364)</f>
        <v>0</v>
      </c>
      <c r="I18" s="6">
        <f>'[1]2A_CU&amp;M_Hatchery'!E31</f>
        <v>0</v>
      </c>
      <c r="J18" s="6">
        <f>'[1]2A_CU&amp;M_N'!E31</f>
        <v>0</v>
      </c>
      <c r="K18" s="7">
        <f t="shared" si="11"/>
        <v>0</v>
      </c>
      <c r="L18" s="10">
        <f>SUM('[1]LimitingStkComplete mod'!$AN$285:$AP$285,'[1]LimitingStkComplete mod'!$AN$206:$AP$206)</f>
        <v>0</v>
      </c>
      <c r="M18" s="6">
        <f>SUM('[1]LimitingStkComplete mod'!$AN$364:$AP$364)</f>
        <v>0</v>
      </c>
      <c r="N18" s="6">
        <f>'[1]2A_CU&amp;M_Hatchery'!F31</f>
        <v>0</v>
      </c>
      <c r="O18" s="6">
        <f>'[1]2A_CU&amp;M_N'!F31</f>
        <v>0</v>
      </c>
      <c r="P18" s="7">
        <f t="shared" si="12"/>
        <v>0</v>
      </c>
      <c r="Q18" s="6">
        <f>'[1]2A_CUnmrkd'!G31</f>
        <v>1.5183555690396306E-3</v>
      </c>
      <c r="R18" s="6">
        <f>'[1]2A_Cmrkd'!G31</f>
        <v>2.9707529613769929E-3</v>
      </c>
      <c r="S18" s="6">
        <f>'[1]2A_CU&amp;M_Hatchery'!G31</f>
        <v>3.0119008087764409E-3</v>
      </c>
      <c r="T18" s="6">
        <f>'[1]2A_CU&amp;M_N'!G31</f>
        <v>1.4772077216401824E-3</v>
      </c>
      <c r="U18" s="7">
        <f t="shared" si="0"/>
        <v>4.4891085304166233E-3</v>
      </c>
      <c r="V18" s="21">
        <f t="shared" si="13"/>
        <v>2.2596428873657867E-2</v>
      </c>
      <c r="W18" s="21">
        <f>SUM('[1]LimitingStkComplete mod'!$BB$367:$BD$367)</f>
        <v>0</v>
      </c>
      <c r="X18" s="21">
        <f>'[1]2A_CU&amp;M_Hatchery'!H31</f>
        <v>1.3859745509814201E-2</v>
      </c>
      <c r="Y18" s="21">
        <f>'[1]2A_CU&amp;M_N'!H31</f>
        <v>8.7366833638436656E-3</v>
      </c>
      <c r="Z18" s="7">
        <f t="shared" si="1"/>
        <v>2.2596428873657867E-2</v>
      </c>
      <c r="AA18" s="6">
        <f>'[1]2A_CUnmrkd'!J31</f>
        <v>0</v>
      </c>
      <c r="AB18" s="6">
        <f>'[1]2A_Cmrkd'!J31</f>
        <v>0</v>
      </c>
      <c r="AC18" s="6">
        <f>'[1]2A_CU&amp;M_Hatchery'!J31</f>
        <v>0</v>
      </c>
      <c r="AD18" s="6">
        <f>'[1]2A_CU&amp;M_N'!J31</f>
        <v>0</v>
      </c>
      <c r="AE18" s="7">
        <f t="shared" si="2"/>
        <v>0</v>
      </c>
      <c r="AF18" s="6">
        <f>'[1]2A_CUnmrkd'!P31</f>
        <v>8.9934559170992134</v>
      </c>
      <c r="AG18" s="6">
        <f>'[1]2A_Cmrkd'!P31</f>
        <v>2047.4443327170625</v>
      </c>
      <c r="AH18" s="6">
        <f>'[1]2A_CU&amp;M_Hatchery'!P31</f>
        <v>2056.4377886341613</v>
      </c>
      <c r="AI18" s="6"/>
      <c r="AJ18" s="7">
        <f t="shared" si="3"/>
        <v>2056.4377886341617</v>
      </c>
      <c r="AK18" s="6">
        <f>'[1]2A_CUnmrkd'!Q31</f>
        <v>0.17686668498079897</v>
      </c>
      <c r="AL18" s="6">
        <f>'[1]2A_Cmrkd'!Q31</f>
        <v>2.8121379109577376</v>
      </c>
      <c r="AM18" s="6">
        <f>'[1]2A_CU&amp;M_Hatchery'!Q31</f>
        <v>2.9890045959385367</v>
      </c>
      <c r="AN18" s="6"/>
      <c r="AO18" s="7">
        <f t="shared" si="4"/>
        <v>2.9890045959385367</v>
      </c>
      <c r="AP18" s="6">
        <f>'[1]2A_CUnmrkd'!R31</f>
        <v>3.9270288263852882</v>
      </c>
      <c r="AQ18" s="6">
        <f>'[1]2A_Cmrkd'!R31</f>
        <v>54.185011121090646</v>
      </c>
      <c r="AR18" s="6">
        <f>SUM([1]HdC!$BM29,[1]HdC!$BO29,[1]HdC!$BQ29)</f>
        <v>60.522773310443021</v>
      </c>
      <c r="AS18" s="6">
        <f>[1]HdC!$BL29+[1]HdC!$BN29+[1]HdC!$BP29</f>
        <v>0.58926663703291249</v>
      </c>
      <c r="AT18" s="7">
        <f t="shared" si="5"/>
        <v>58.112039947475935</v>
      </c>
      <c r="AU18" s="6">
        <f>'[1]2A_CUnmrkd'!S31</f>
        <v>2.5879372123863844E-2</v>
      </c>
      <c r="AV18" s="6">
        <f>'[1]2A_Cmrkd'!S31</f>
        <v>0</v>
      </c>
      <c r="AW18" s="6">
        <v>0</v>
      </c>
      <c r="AX18" s="6">
        <f>'[1]2A_CU&amp;M_N'!R31</f>
        <v>2.5879372123863844E-2</v>
      </c>
      <c r="AY18" s="7">
        <f t="shared" si="6"/>
        <v>2.5879372123863844E-2</v>
      </c>
      <c r="AZ18" s="6">
        <f>[1]HdCUnmrkd!$BN29+[1]HdCUnmrkd!$BO29</f>
        <v>3.8134801531410609</v>
      </c>
      <c r="BA18" s="6">
        <f>[1]HdCmrkd!$BN29+[1]HdCmrkd!$BO29</f>
        <v>21.946451668744309</v>
      </c>
      <c r="BB18" s="6">
        <f>'[1]2A_CU&amp;M_Hatchery'!T31</f>
        <v>25.408809633155744</v>
      </c>
      <c r="BC18" s="6">
        <f>'[1]2A_CU&amp;M_N'!S31</f>
        <v>0.35112218872962725</v>
      </c>
      <c r="BD18" s="7">
        <f t="shared" si="14"/>
        <v>25.75993182188537</v>
      </c>
      <c r="BE18" s="6">
        <f>[1]HdCUnmrkd!$BM29</f>
        <v>0.27014768794903726</v>
      </c>
      <c r="BF18" s="6">
        <f>[1]HdCmrkd!$BM29</f>
        <v>21.165697782971446</v>
      </c>
      <c r="BG18" s="6">
        <f>'[1]2A_CU&amp;M_Hatchery'!S31</f>
        <v>21.435845470920484</v>
      </c>
      <c r="BH18" s="6">
        <v>0</v>
      </c>
      <c r="BI18" s="22">
        <f t="shared" si="15"/>
        <v>21.435845470920484</v>
      </c>
      <c r="BJ18" s="6">
        <v>0</v>
      </c>
      <c r="BK18" s="6">
        <v>0</v>
      </c>
      <c r="BL18" s="6"/>
      <c r="BM18" s="6"/>
      <c r="BN18" s="7">
        <f t="shared" si="16"/>
        <v>0</v>
      </c>
      <c r="BO18" s="6">
        <f>[1]JDFUnmrkd!$Q35</f>
        <v>2.8825584325396818</v>
      </c>
      <c r="BP18" s="6">
        <f>[1]JDFmrkd!$Q35</f>
        <v>0</v>
      </c>
      <c r="BQ18" s="6"/>
      <c r="BR18" s="6"/>
      <c r="BS18" s="7">
        <f t="shared" si="7"/>
        <v>2.8825584325396818</v>
      </c>
      <c r="BT18" s="6">
        <f>'[1]2A_CUnmrkd'!V31</f>
        <v>0</v>
      </c>
      <c r="BU18" s="6">
        <f>'[1]2A_Cmrkd'!V31</f>
        <v>0</v>
      </c>
      <c r="BV18" s="6">
        <f>'[1]2A_CU&amp;M_Hatchery'!V31</f>
        <v>0</v>
      </c>
      <c r="BW18" s="6">
        <f>'[1]2A_CU&amp;M_N'!U31</f>
        <v>0</v>
      </c>
      <c r="BX18" s="7">
        <f t="shared" si="8"/>
        <v>0</v>
      </c>
      <c r="BY18" s="6">
        <f>'[1]2A_CUnmrkd'!Z31</f>
        <v>16.233758348418789</v>
      </c>
      <c r="BZ18" s="6">
        <f>'[1]2A_Cmrkd'!Z31</f>
        <v>354.338050895869</v>
      </c>
      <c r="CA18" s="6">
        <f>'[1]2A_CU&amp;M_Hatchery'!AB31</f>
        <v>370.57180924428781</v>
      </c>
      <c r="CB18" s="6">
        <f>'[1]2A_CU&amp;M_N'!Y31</f>
        <v>0</v>
      </c>
      <c r="CC18" s="7">
        <f t="shared" si="17"/>
        <v>370.57180924428781</v>
      </c>
      <c r="CD18" s="6">
        <f>'[1]2A_CUnmrkd'!AA31</f>
        <v>3.9633216211769806</v>
      </c>
      <c r="CE18" s="6">
        <f>'[1]2A_Cmrkd'!AA31</f>
        <v>17.396873327134529</v>
      </c>
      <c r="CF18" s="6">
        <f>'[1]2A_CU&amp;M_Hatchery'!AC31</f>
        <v>17.913528408805679</v>
      </c>
      <c r="CG18" s="6">
        <f>'[1]2A_CU&amp;M_N'!Z31</f>
        <v>3.4466665395058307</v>
      </c>
      <c r="CH18" s="7">
        <f t="shared" si="18"/>
        <v>21.360194948311509</v>
      </c>
      <c r="CI18" s="6">
        <f>'[1]2A_CUnmrkd'!AB31</f>
        <v>121.91709547873793</v>
      </c>
      <c r="CJ18" s="6">
        <f>'[1]2A_Cmrkd'!AB31</f>
        <v>332.52544004475737</v>
      </c>
      <c r="CK18" s="6">
        <f>'[1]2A_CU&amp;M_Hatchery'!AD31</f>
        <v>410.96804206873293</v>
      </c>
      <c r="CL18" s="6">
        <f>'[1]2A_CU&amp;M_N'!AA31</f>
        <v>43.474493454762353</v>
      </c>
      <c r="CM18" s="7">
        <f t="shared" si="19"/>
        <v>454.44253552349528</v>
      </c>
      <c r="CN18" s="6">
        <f>'[1]2A_CUnmrkd'!AC31</f>
        <v>2.3300286698375392</v>
      </c>
      <c r="CO18" s="6">
        <f>'[1]2A_Cmrkd'!AC31</f>
        <v>18.399684544842913</v>
      </c>
      <c r="CP18" s="6">
        <f>'[1]2A_CU&amp;M_Hatchery'!AE31</f>
        <v>18.53102776185743</v>
      </c>
      <c r="CQ18" s="6">
        <f>'[1]2A_CU&amp;M_N'!AB31</f>
        <v>2.1986854528230211</v>
      </c>
      <c r="CR18" s="7">
        <f t="shared" si="20"/>
        <v>20.729713214680451</v>
      </c>
      <c r="CS18" s="6">
        <f>'[1]2A_CUnmrkd'!AD31</f>
        <v>0.2796554192754987</v>
      </c>
      <c r="CT18" s="6">
        <f>'[1]2A_Cmrkd'!AD31</f>
        <v>29.936845446032045</v>
      </c>
      <c r="CU18" s="6">
        <f>'[1]2A_CU&amp;M_Hatchery'!AF31</f>
        <v>30.216500865307545</v>
      </c>
      <c r="CV18" s="6">
        <f>'[1]2A_CU&amp;M_N'!AC31</f>
        <v>0</v>
      </c>
      <c r="CW18" s="7">
        <f t="shared" si="21"/>
        <v>30.216500865307545</v>
      </c>
      <c r="CX18" s="6">
        <f>'[1]2A_CUnmrkd'!AE31</f>
        <v>1.3102333458978342E-2</v>
      </c>
      <c r="CY18" s="6">
        <f>'[1]2A_Cmrkd'!AE31</f>
        <v>1.816450641072012</v>
      </c>
      <c r="CZ18" s="6">
        <f>'[1]2A_CU&amp;M_Hatchery'!AG31</f>
        <v>1.8295529745309904</v>
      </c>
      <c r="DA18" s="6">
        <f>'[1]2A_CU&amp;M_N'!AD31</f>
        <v>0</v>
      </c>
      <c r="DB18" s="7">
        <f t="shared" si="22"/>
        <v>1.8295529745309904</v>
      </c>
      <c r="DC18" s="6">
        <f>'[1]2A_CUnmrkd'!AF31</f>
        <v>5.2610962190731545</v>
      </c>
      <c r="DD18" s="6">
        <f>'[1]2A_Cmrkd'!AF31</f>
        <v>40.558193699321748</v>
      </c>
      <c r="DE18" s="6">
        <f>'[1]2A_CU&amp;M_Hatchery'!AH31</f>
        <v>43.568071829181207</v>
      </c>
      <c r="DF18" s="6">
        <f>'[1]2A_CU&amp;M_N'!AE31</f>
        <v>2.2512180892136939</v>
      </c>
      <c r="DG18" s="7">
        <f t="shared" si="23"/>
        <v>45.819289918394901</v>
      </c>
      <c r="DH18" s="6">
        <f>'[1]2A_CUnmrkd'!AG31</f>
        <v>8.0351321972701645E-2</v>
      </c>
      <c r="DI18" s="6">
        <f>'[1]2A_Cmrkd'!AG31</f>
        <v>18.442776282152437</v>
      </c>
      <c r="DJ18" s="6">
        <f>'[1]2A_CU&amp;M_Hatchery'!AI31</f>
        <v>18.52312760412514</v>
      </c>
      <c r="DK18" s="6">
        <v>0</v>
      </c>
      <c r="DL18" s="7">
        <f t="shared" si="24"/>
        <v>18.52312760412514</v>
      </c>
      <c r="DM18" s="6">
        <f>'[1]2A_CUnmrkd'!AH31</f>
        <v>0.62905635511062519</v>
      </c>
      <c r="DN18" s="6">
        <f>'[1]2A_Cmrkd'!AH31</f>
        <v>33.285246147933314</v>
      </c>
      <c r="DO18" s="6">
        <f>'[1]2A_CU&amp;M_Hatchery'!AJ31</f>
        <v>33.914302503043942</v>
      </c>
      <c r="DP18" s="6">
        <v>0</v>
      </c>
      <c r="DQ18" s="7">
        <f t="shared" si="25"/>
        <v>33.914302503043942</v>
      </c>
      <c r="DR18" s="6">
        <f t="shared" si="26"/>
        <v>166.71149041250987</v>
      </c>
      <c r="DS18" s="6">
        <f t="shared" si="27"/>
        <v>2951.1440135311873</v>
      </c>
      <c r="DT18" s="6">
        <f t="shared" si="28"/>
        <v>3066.0024014467331</v>
      </c>
      <c r="DU18" s="6">
        <f t="shared" si="29"/>
        <v>51.970544064423294</v>
      </c>
      <c r="DV18" s="7">
        <f t="shared" si="30"/>
        <v>3117.8555039436969</v>
      </c>
    </row>
    <row r="19" spans="1:126" x14ac:dyDescent="0.45">
      <c r="A19" t="s">
        <v>31</v>
      </c>
      <c r="B19" s="6">
        <f>'[1]2A_CUnmrkd'!D32</f>
        <v>3.623180673470439</v>
      </c>
      <c r="C19" s="6">
        <f>'[1]2A_Cmrkd'!D32</f>
        <v>4.3260759534175905</v>
      </c>
      <c r="D19" s="6">
        <f>'[1]2A_CU&amp;M_Hatchery'!D32</f>
        <v>7.7785770029586923</v>
      </c>
      <c r="E19" s="6">
        <f>'[1]2A_CU&amp;M_N'!D32</f>
        <v>0.17067962392933722</v>
      </c>
      <c r="F19" s="7">
        <f t="shared" si="10"/>
        <v>7.9492566268880296</v>
      </c>
      <c r="G19" s="10">
        <f>SUM('[1]LimitingStkComplete mod'!$S$286:$U$286,'[1]LimitingStkComplete mod'!$S$207:$U$207)</f>
        <v>2.4199774785577555</v>
      </c>
      <c r="H19" s="6">
        <f>SUM('[1]LimitingStkComplete mod'!$S$365:$U$365)</f>
        <v>2.3798623672023149</v>
      </c>
      <c r="I19" s="10">
        <f>'[1]2A_CU&amp;M_Hatchery'!E32</f>
        <v>3.5137259871225881</v>
      </c>
      <c r="J19" s="10">
        <f>'[1]2A_CU&amp;M_N'!E32</f>
        <v>1.2861138586374825</v>
      </c>
      <c r="K19" s="7">
        <f t="shared" si="11"/>
        <v>4.7998398457600704</v>
      </c>
      <c r="L19" s="10">
        <f>SUM('[1]LimitingStkComplete mod'!$AN$286:$AP$286,'[1]LimitingStkComplete mod'!$AN$207:$AP$207)</f>
        <v>7.6671014762221645</v>
      </c>
      <c r="M19" s="6">
        <f>SUM('[1]LimitingStkComplete mod'!$AN$365:$AP$365)</f>
        <v>0.33154826268546655</v>
      </c>
      <c r="N19" s="6">
        <f>'[1]2A_CU&amp;M_Hatchery'!F32</f>
        <v>0.33154826268546655</v>
      </c>
      <c r="O19" s="6">
        <f>'[1]2A_CU&amp;M_N'!F32</f>
        <v>7.6671014762221645</v>
      </c>
      <c r="P19" s="7">
        <f t="shared" si="12"/>
        <v>7.9986497389076314</v>
      </c>
      <c r="Q19" s="6">
        <f>'[1]2A_CUnmrkd'!G32</f>
        <v>3.1811482509981084</v>
      </c>
      <c r="R19" s="6">
        <f>'[1]2A_Cmrkd'!G32</f>
        <v>5.2524319678390698</v>
      </c>
      <c r="S19" s="6">
        <f>'[1]2A_CU&amp;M_Hatchery'!G32</f>
        <v>5.3386419475409159</v>
      </c>
      <c r="T19" s="6">
        <f>'[1]2A_CU&amp;M_N'!G32</f>
        <v>3.0949382712962628</v>
      </c>
      <c r="U19" s="7">
        <f t="shared" si="0"/>
        <v>8.4335802188371787</v>
      </c>
      <c r="V19" s="21">
        <f t="shared" si="13"/>
        <v>23.345103465191052</v>
      </c>
      <c r="W19" s="21">
        <f>SUM('[1]LimitingStkComplete mod'!$BB$368:$BD$368,'[1]LimitingStkComplete mod'!$BB$370:$BD$370)</f>
        <v>24.855383491825513</v>
      </c>
      <c r="X19" s="21">
        <f>'[1]2A_CU&amp;M_Hatchery'!H32</f>
        <v>31.085251769462982</v>
      </c>
      <c r="Y19" s="21">
        <f>'[1]2A_CU&amp;M_N'!H32</f>
        <v>17.115235187553584</v>
      </c>
      <c r="Z19" s="7">
        <f t="shared" si="1"/>
        <v>48.200486957016565</v>
      </c>
      <c r="AA19" s="6">
        <f>'[1]2A_CUnmrkd'!J32</f>
        <v>0</v>
      </c>
      <c r="AB19" s="6">
        <f>'[1]2A_Cmrkd'!J32</f>
        <v>0</v>
      </c>
      <c r="AC19" s="6">
        <f>'[1]2A_CU&amp;M_Hatchery'!J32</f>
        <v>0</v>
      </c>
      <c r="AD19" s="6">
        <f>'[1]2A_CU&amp;M_N'!J32</f>
        <v>0</v>
      </c>
      <c r="AE19" s="7">
        <f t="shared" si="2"/>
        <v>0</v>
      </c>
      <c r="AF19" s="6">
        <f>'[1]2A_CUnmrkd'!P32</f>
        <v>16.630670354216331</v>
      </c>
      <c r="AG19" s="6">
        <f>'[1]2A_Cmrkd'!P32</f>
        <v>3788.6649718816875</v>
      </c>
      <c r="AH19" s="6">
        <f>'[1]2A_CU&amp;M_Hatchery'!P32</f>
        <v>3805.2956422359039</v>
      </c>
      <c r="AI19" s="6"/>
      <c r="AJ19" s="7">
        <f t="shared" si="3"/>
        <v>3805.2956422359039</v>
      </c>
      <c r="AK19" s="6">
        <f>'[1]2A_CUnmrkd'!Q32</f>
        <v>343.74813511351846</v>
      </c>
      <c r="AL19" s="6">
        <f>'[1]2A_Cmrkd'!Q32</f>
        <v>5688.2706324871397</v>
      </c>
      <c r="AM19" s="6">
        <f>'[1]2A_CU&amp;M_Hatchery'!Q32</f>
        <v>6032.0187676006581</v>
      </c>
      <c r="AN19" s="6"/>
      <c r="AO19" s="7">
        <f t="shared" si="4"/>
        <v>6032.0187676006581</v>
      </c>
      <c r="AP19" s="6">
        <f>SUM([1]HdCUnmrkd!$BL$30:$BQ$30)</f>
        <v>503.50908999548648</v>
      </c>
      <c r="AQ19" s="6">
        <f>SUM([1]HdCmrkd!$BL$30:$BQ$30)</f>
        <v>6017.001774953761</v>
      </c>
      <c r="AR19" s="6">
        <f>SUM([1]HdC!$BM30,[1]HdC!$BO30,[1]HdC!$BQ30)</f>
        <v>6449.0216844825763</v>
      </c>
      <c r="AS19" s="6">
        <f>[1]HdC!$BL30+[1]HdC!$BN30+[1]HdC!$BP30</f>
        <v>71.489180466671684</v>
      </c>
      <c r="AT19" s="7">
        <f t="shared" si="5"/>
        <v>6520.5108649492477</v>
      </c>
      <c r="AU19" s="6">
        <f>'[1]2A_CUnmrkd'!S32</f>
        <v>9.2190816579215421E-2</v>
      </c>
      <c r="AV19" s="6">
        <f>'[1]2A_Cmrkd'!S32</f>
        <v>0</v>
      </c>
      <c r="AW19" s="6">
        <v>0</v>
      </c>
      <c r="AX19" s="6">
        <f>'[1]2A_CU&amp;M_N'!R32</f>
        <v>9.2190816579215421E-2</v>
      </c>
      <c r="AY19" s="7">
        <f t="shared" si="6"/>
        <v>9.2190816579215421E-2</v>
      </c>
      <c r="AZ19" s="6">
        <f>[1]HdCUnmrkd!$BN30+[1]HdCUnmrkd!$BO30</f>
        <v>467.39754542080709</v>
      </c>
      <c r="BA19" s="6">
        <f>[1]HdCmrkd!$BN30+[1]HdCmrkd!$BO30</f>
        <v>2957.9482578867573</v>
      </c>
      <c r="BB19" s="6">
        <f>'[1]2A_CU&amp;M_Hatchery'!T32</f>
        <v>3382.3106641264067</v>
      </c>
      <c r="BC19" s="6">
        <f>'[1]2A_CU&amp;M_N'!S32</f>
        <v>43.035139181157973</v>
      </c>
      <c r="BD19" s="7">
        <f t="shared" si="14"/>
        <v>3425.3458033075644</v>
      </c>
      <c r="BE19" s="6">
        <f>[1]HdCUnmrkd!$BM30</f>
        <v>33.110534519101655</v>
      </c>
      <c r="BF19" s="6">
        <f>[1]HdCmrkd!$BM30</f>
        <v>2852.7180534273639</v>
      </c>
      <c r="BG19" s="6">
        <f>'[1]2A_CU&amp;M_Hatchery'!S32</f>
        <v>2885.8285879464656</v>
      </c>
      <c r="BH19" s="6">
        <v>0</v>
      </c>
      <c r="BI19" s="22">
        <f t="shared" si="15"/>
        <v>2885.8285879464656</v>
      </c>
      <c r="BJ19" s="6">
        <v>0</v>
      </c>
      <c r="BK19" s="6">
        <v>0</v>
      </c>
      <c r="BL19" s="6"/>
      <c r="BM19" s="6"/>
      <c r="BN19" s="7">
        <f t="shared" si="16"/>
        <v>0</v>
      </c>
      <c r="BO19" s="6">
        <f>[1]JDFUnmrkd!$Q36</f>
        <v>0</v>
      </c>
      <c r="BP19" s="6">
        <f>[1]JDFmrkd!$Q36</f>
        <v>0</v>
      </c>
      <c r="BQ19" s="6"/>
      <c r="BR19" s="6"/>
      <c r="BS19" s="7">
        <f t="shared" si="7"/>
        <v>0</v>
      </c>
      <c r="BT19" s="6">
        <f>'[1]2A_CUnmrkd'!V32</f>
        <v>0</v>
      </c>
      <c r="BU19" s="6">
        <f>'[1]2A_Cmrkd'!V32</f>
        <v>0</v>
      </c>
      <c r="BV19" s="6">
        <f>'[1]2A_CU&amp;M_Hatchery'!V32</f>
        <v>0</v>
      </c>
      <c r="BW19" s="6">
        <f>'[1]2A_CU&amp;M_N'!U32</f>
        <v>0</v>
      </c>
      <c r="BX19" s="7">
        <f t="shared" si="8"/>
        <v>0</v>
      </c>
      <c r="BY19" s="6">
        <f>'[1]2A_CUnmrkd'!Z32</f>
        <v>1189.7248541687268</v>
      </c>
      <c r="BZ19" s="6">
        <f>'[1]2A_Cmrkd'!Z32</f>
        <v>5644.7677201541046</v>
      </c>
      <c r="CA19" s="6">
        <f>'[1]2A_CU&amp;M_Hatchery'!AB32</f>
        <v>6834.4925743228305</v>
      </c>
      <c r="CB19" s="6">
        <f>'[1]2A_CU&amp;M_N'!Y32</f>
        <v>0</v>
      </c>
      <c r="CC19" s="7">
        <f t="shared" si="17"/>
        <v>6834.4925743228314</v>
      </c>
      <c r="CD19" s="6">
        <f>'[1]2A_CUnmrkd'!AA32</f>
        <v>10.611470854819235</v>
      </c>
      <c r="CE19" s="6">
        <f>'[1]2A_Cmrkd'!AA32</f>
        <v>42.420079876315221</v>
      </c>
      <c r="CF19" s="6">
        <f>'[1]2A_CU&amp;M_Hatchery'!AC32</f>
        <v>43.789288117047654</v>
      </c>
      <c r="CG19" s="6">
        <f>'[1]2A_CU&amp;M_N'!Z32</f>
        <v>9.2422626140868047</v>
      </c>
      <c r="CH19" s="7">
        <f t="shared" si="18"/>
        <v>53.031550731134459</v>
      </c>
      <c r="CI19" s="6">
        <f>'[1]2A_CUnmrkd'!AB32</f>
        <v>200.58506442381119</v>
      </c>
      <c r="CJ19" s="6">
        <f>'[1]2A_Cmrkd'!AB32</f>
        <v>541.52182570007358</v>
      </c>
      <c r="CK19" s="6">
        <f>'[1]2A_CU&amp;M_Hatchery'!AD32</f>
        <v>670.57385887033092</v>
      </c>
      <c r="CL19" s="6">
        <f>'[1]2A_CU&amp;M_N'!AA32</f>
        <v>71.533031253553872</v>
      </c>
      <c r="CM19" s="7">
        <f t="shared" si="19"/>
        <v>742.1068901238848</v>
      </c>
      <c r="CN19" s="6">
        <f>'[1]2A_CUnmrkd'!AC32</f>
        <v>8.2402941674529107</v>
      </c>
      <c r="CO19" s="6">
        <f>'[1]2A_Cmrkd'!AC32</f>
        <v>56.020163287610785</v>
      </c>
      <c r="CP19" s="6">
        <f>'[1]2A_CU&amp;M_Hatchery'!AE32</f>
        <v>56.484563753485219</v>
      </c>
      <c r="CQ19" s="6">
        <f>'[1]2A_CU&amp;M_N'!AB32</f>
        <v>7.7758937015784824</v>
      </c>
      <c r="CR19" s="7">
        <f t="shared" si="20"/>
        <v>64.260457455063701</v>
      </c>
      <c r="CS19" s="6">
        <f>'[1]2A_CUnmrkd'!AD32</f>
        <v>29.35620459236555</v>
      </c>
      <c r="CT19" s="6">
        <f>'[1]2A_Cmrkd'!AD32</f>
        <v>2997.043637950665</v>
      </c>
      <c r="CU19" s="6">
        <f>'[1]2A_CU&amp;M_Hatchery'!AF32</f>
        <v>3026.3998425430304</v>
      </c>
      <c r="CV19" s="6">
        <f>'[1]2A_CU&amp;M_N'!AC32</f>
        <v>0</v>
      </c>
      <c r="CW19" s="7">
        <f t="shared" si="21"/>
        <v>3026.3998425430304</v>
      </c>
      <c r="CX19" s="6">
        <f>'[1]2A_CUnmrkd'!AE32</f>
        <v>0.48347220201495306</v>
      </c>
      <c r="CY19" s="6">
        <f>'[1]2A_Cmrkd'!AE32</f>
        <v>63.947761790483639</v>
      </c>
      <c r="CZ19" s="6">
        <f>'[1]2A_CU&amp;M_Hatchery'!AG32</f>
        <v>64.431233992498591</v>
      </c>
      <c r="DA19" s="6">
        <f>'[1]2A_CU&amp;M_N'!AD32</f>
        <v>0</v>
      </c>
      <c r="DB19" s="7">
        <f t="shared" si="22"/>
        <v>64.431233992498591</v>
      </c>
      <c r="DC19" s="6">
        <f>'[1]2A_CUnmrkd'!AF32</f>
        <v>50.231411865884134</v>
      </c>
      <c r="DD19" s="6">
        <f>'[1]2A_Cmrkd'!AF32</f>
        <v>372.18355993635856</v>
      </c>
      <c r="DE19" s="6">
        <f>'[1]2A_CU&amp;M_Hatchery'!AH32</f>
        <v>401.08150760075284</v>
      </c>
      <c r="DF19" s="6">
        <f>'[1]2A_CU&amp;M_N'!AE32</f>
        <v>21.333464201489846</v>
      </c>
      <c r="DG19" s="7">
        <f t="shared" si="23"/>
        <v>422.41497180224269</v>
      </c>
      <c r="DH19" s="6">
        <f>'[1]2A_CUnmrkd'!AG32</f>
        <v>1.6292823690647906</v>
      </c>
      <c r="DI19" s="6">
        <f>'[1]2A_Cmrkd'!AG32</f>
        <v>356.96080620867087</v>
      </c>
      <c r="DJ19" s="6">
        <f>'[1]2A_CU&amp;M_Hatchery'!AI32</f>
        <v>358.59008857773568</v>
      </c>
      <c r="DK19" s="6">
        <v>0</v>
      </c>
      <c r="DL19" s="7">
        <f t="shared" si="24"/>
        <v>358.59008857773568</v>
      </c>
      <c r="DM19" s="6">
        <f>'[1]2A_CUnmrkd'!AH32</f>
        <v>69.263548097873141</v>
      </c>
      <c r="DN19" s="6">
        <f>'[1]2A_Cmrkd'!AH32</f>
        <v>3495.2002038519981</v>
      </c>
      <c r="DO19" s="6">
        <f>'[1]2A_CU&amp;M_Hatchery'!AJ32</f>
        <v>3564.4637519498715</v>
      </c>
      <c r="DP19" s="6">
        <v>0</v>
      </c>
      <c r="DQ19" s="7">
        <f t="shared" si="25"/>
        <v>3564.4637519498715</v>
      </c>
      <c r="DR19" s="6">
        <f t="shared" si="26"/>
        <v>2464.2500095496735</v>
      </c>
      <c r="DS19" s="6">
        <f t="shared" si="27"/>
        <v>29101.14844012184</v>
      </c>
      <c r="DT19" s="6">
        <f t="shared" si="28"/>
        <v>31354.690549016494</v>
      </c>
      <c r="DU19" s="6">
        <f t="shared" si="29"/>
        <v>210.7079006550195</v>
      </c>
      <c r="DV19" s="7">
        <f t="shared" si="30"/>
        <v>31565.398449671513</v>
      </c>
    </row>
    <row r="20" spans="1:126" x14ac:dyDescent="0.45">
      <c r="A20" t="s">
        <v>22</v>
      </c>
      <c r="B20" s="6">
        <f>'[1]2A_CUnmrkd'!D34</f>
        <v>2.236842105263158</v>
      </c>
      <c r="C20" s="6">
        <f>'[1]2A_Cmrkd'!D34</f>
        <v>486.51542973684218</v>
      </c>
      <c r="D20" s="6">
        <f>'[1]2A_CU&amp;M_Hatchery'!D34</f>
        <v>486.75227184210536</v>
      </c>
      <c r="E20" s="6">
        <f>'[1]2A_CU&amp;M_N'!D34</f>
        <v>2</v>
      </c>
      <c r="F20" s="7">
        <f t="shared" si="10"/>
        <v>488.75227184210536</v>
      </c>
      <c r="G20" s="10">
        <f>SUM('[1]LimitingStkComplete mod'!$T232,'[1]LimitingStkComplete mod'!$T311)</f>
        <v>35.255090987545138</v>
      </c>
      <c r="H20" s="6">
        <f>'[1]LimitingStkComplete mod'!$T$390</f>
        <v>506.95224012454867</v>
      </c>
      <c r="I20" s="10">
        <f>'[1]2A_CU&amp;M_Hatchery'!E34</f>
        <v>537.74417214615289</v>
      </c>
      <c r="J20" s="10">
        <f>'[1]2A_CU&amp;M_N'!E34</f>
        <v>4.4631589659408686</v>
      </c>
      <c r="K20" s="7">
        <f t="shared" si="11"/>
        <v>542.20733111209381</v>
      </c>
      <c r="L20" s="10">
        <f>SUM('[1]LimitingStkComplete mod'!$AO232,'[1]LimitingStkComplete mod'!$AO311)</f>
        <v>26.169858007674666</v>
      </c>
      <c r="M20" s="6">
        <f>'[1]LimitingStkComplete mod'!$AO$390</f>
        <v>0.98103824344879698</v>
      </c>
      <c r="N20" s="6">
        <f>'[1]2A_CU&amp;M_Hatchery'!F34</f>
        <v>0.98103824344879698</v>
      </c>
      <c r="O20" s="6">
        <f>'[1]2A_CU&amp;M_N'!F34</f>
        <v>26.169858007674666</v>
      </c>
      <c r="P20" s="7">
        <f t="shared" si="12"/>
        <v>27.150896251123463</v>
      </c>
      <c r="Q20" s="6">
        <f>'[1]2A_CUnmrkd'!G34</f>
        <v>0.40390879478827363</v>
      </c>
      <c r="R20" s="6">
        <f>'[1]2A_Cmrkd'!G34</f>
        <v>0.59609120521172643</v>
      </c>
      <c r="S20" s="6">
        <f>'[1]2A_CU&amp;M_Hatchery'!G34</f>
        <v>0.60703724301086659</v>
      </c>
      <c r="T20" s="6">
        <f>'[1]2A_CU&amp;M_N'!G34</f>
        <v>0.39296275698913341</v>
      </c>
      <c r="U20" s="7">
        <f t="shared" si="0"/>
        <v>1</v>
      </c>
      <c r="V20" s="21">
        <f t="shared" si="13"/>
        <v>28.666060361182303</v>
      </c>
      <c r="W20" s="21">
        <f>'[1]LimitingStkComplete mod'!$BC$390</f>
        <v>696.38686036213335</v>
      </c>
      <c r="X20" s="21">
        <f>'[1]2A_CU&amp;M_Hatchery'!H34</f>
        <v>706.28363209880138</v>
      </c>
      <c r="Y20" s="21">
        <f>'[1]2A_CU&amp;M_N'!H34</f>
        <v>18.769288624514296</v>
      </c>
      <c r="Z20" s="7">
        <f t="shared" si="1"/>
        <v>725.05292072331565</v>
      </c>
      <c r="AA20" s="6">
        <f>'[1]2A_CUnmrkd'!J34</f>
        <v>0</v>
      </c>
      <c r="AB20" s="6">
        <f>'[1]2A_Cmrkd'!J34</f>
        <v>0</v>
      </c>
      <c r="AC20" s="6">
        <f>'[1]2A_CU&amp;M_Hatchery'!J34</f>
        <v>0</v>
      </c>
      <c r="AD20" s="6">
        <f>'[1]2A_CU&amp;M_N'!J34</f>
        <v>0</v>
      </c>
      <c r="AE20" s="7">
        <f t="shared" si="2"/>
        <v>0</v>
      </c>
      <c r="AF20" s="6">
        <f>'[1]2A_CUnmrkd'!P34</f>
        <v>18.035110207490305</v>
      </c>
      <c r="AG20" s="6">
        <f>'[1]2A_Cmrkd'!P34</f>
        <v>4136.9804122059895</v>
      </c>
      <c r="AH20" s="6">
        <f>'[1]2A_CU&amp;M_Hatchery'!P34</f>
        <v>4155.0155224134796</v>
      </c>
      <c r="AI20" s="6"/>
      <c r="AJ20" s="7">
        <f t="shared" si="3"/>
        <v>4155.0155224134796</v>
      </c>
      <c r="AK20" s="6">
        <v>0</v>
      </c>
      <c r="AL20" s="6">
        <v>0</v>
      </c>
      <c r="AM20" s="6">
        <v>0</v>
      </c>
      <c r="AN20" s="6"/>
      <c r="AO20" s="7">
        <f t="shared" si="4"/>
        <v>0</v>
      </c>
      <c r="AP20" s="6">
        <f>'[1]2A_CUnmrkd'!R34</f>
        <v>117.25440637986975</v>
      </c>
      <c r="AQ20" s="6">
        <f>'[1]2A_Cmrkd'!R34</f>
        <v>9885.7455936201313</v>
      </c>
      <c r="AR20" s="6">
        <f>SUM([1]HdC!$BM32,[1]HdC!$BO32,[1]HdC!$BQ32)</f>
        <v>10000.000000000002</v>
      </c>
      <c r="AS20" s="6">
        <f>[1]HdC!$BL32+[1]HdC!$BN32+[1]HdC!$BP32</f>
        <v>0</v>
      </c>
      <c r="AT20" s="7">
        <f t="shared" si="5"/>
        <v>10003.000000000002</v>
      </c>
      <c r="AU20" s="6">
        <f>'[1]2A_CUnmrkd'!S34</f>
        <v>0</v>
      </c>
      <c r="AV20" s="6">
        <f>'[1]2A_Cmrkd'!S34</f>
        <v>0</v>
      </c>
      <c r="AW20" s="6">
        <v>0</v>
      </c>
      <c r="AX20" s="6">
        <f>'[1]2A_CU&amp;M_N'!R34</f>
        <v>0</v>
      </c>
      <c r="AY20" s="7">
        <f t="shared" si="6"/>
        <v>0</v>
      </c>
      <c r="AZ20" s="6">
        <f>[1]HdCUnmrkd!$BN32+[1]HdCUnmrkd!$BO32</f>
        <v>0</v>
      </c>
      <c r="BA20" s="6">
        <f>[1]HdCmrkd!$BN32+[1]HdCmrkd!$BO32</f>
        <v>0</v>
      </c>
      <c r="BB20" s="6">
        <f>'[1]2A_CU&amp;M_Hatchery'!T34</f>
        <v>0</v>
      </c>
      <c r="BC20" s="6">
        <f>'[1]2A_CU&amp;M_N'!S34</f>
        <v>0</v>
      </c>
      <c r="BD20" s="7">
        <f t="shared" si="14"/>
        <v>0</v>
      </c>
      <c r="BE20" s="6">
        <f>[1]HdCUnmrkd!$BM32</f>
        <v>116.71476451739798</v>
      </c>
      <c r="BF20" s="6">
        <f>[1]HdCmrkd!$BM32</f>
        <v>9685.6771871185101</v>
      </c>
      <c r="BG20" s="6">
        <f>'[1]2A_CU&amp;M_Hatchery'!S34</f>
        <v>9802.3919516359074</v>
      </c>
      <c r="BH20" s="6">
        <v>0</v>
      </c>
      <c r="BI20" s="22">
        <f t="shared" si="15"/>
        <v>9802.3919516359074</v>
      </c>
      <c r="BJ20" s="6">
        <f>[1]JDFUnmrkd!$R38</f>
        <v>0</v>
      </c>
      <c r="BK20" s="6">
        <f>[1]JDFmrkd!$R38</f>
        <v>0</v>
      </c>
      <c r="BL20" s="6"/>
      <c r="BM20" s="6"/>
      <c r="BN20" s="7">
        <f t="shared" si="16"/>
        <v>0</v>
      </c>
      <c r="BO20" s="6">
        <f>[1]JDFUnmrkd!$Q38</f>
        <v>0</v>
      </c>
      <c r="BP20" s="6">
        <f>[1]JDFmrkd!$Q38</f>
        <v>0</v>
      </c>
      <c r="BQ20" s="6"/>
      <c r="BR20" s="6"/>
      <c r="BS20" s="7">
        <f t="shared" si="7"/>
        <v>0</v>
      </c>
      <c r="BT20" s="6">
        <f>'[1]2A_CUnmrkd'!V34</f>
        <v>0</v>
      </c>
      <c r="BU20" s="6">
        <f>'[1]2A_Cmrkd'!V34</f>
        <v>0</v>
      </c>
      <c r="BV20" s="6">
        <f>'[1]2A_CU&amp;M_Hatchery'!V34</f>
        <v>0</v>
      </c>
      <c r="BW20" s="6">
        <f>'[1]2A_CU&amp;M_N'!U34</f>
        <v>0</v>
      </c>
      <c r="BX20" s="7">
        <f t="shared" si="8"/>
        <v>0</v>
      </c>
      <c r="BY20" s="6"/>
      <c r="BZ20" s="6"/>
      <c r="CA20" s="6"/>
      <c r="CB20" s="6"/>
      <c r="CC20" s="7">
        <f t="shared" si="17"/>
        <v>0</v>
      </c>
      <c r="CD20" s="6">
        <f>'[1]2A_CUnmrkd'!AA34</f>
        <v>0.59894600169924461</v>
      </c>
      <c r="CE20" s="6">
        <f>'[1]2A_Cmrkd'!AA34</f>
        <v>3.3695531406990731</v>
      </c>
      <c r="CF20" s="6">
        <f>'[1]2A_CU&amp;M_Hatchery'!AC34</f>
        <v>3.4791493282636954</v>
      </c>
      <c r="CG20" s="6">
        <f>'[1]2A_CU&amp;M_N'!Z34</f>
        <v>0.52085067173630417</v>
      </c>
      <c r="CH20" s="7">
        <f t="shared" si="18"/>
        <v>3.9684991423983176</v>
      </c>
      <c r="CI20" s="6">
        <f>'[1]2A_CUnmrkd'!AB34</f>
        <v>138.93279564887763</v>
      </c>
      <c r="CJ20" s="6">
        <f>'[1]2A_Cmrkd'!AB34</f>
        <v>361.08262452213432</v>
      </c>
      <c r="CK20" s="6">
        <f>'[1]2A_CU&amp;M_Hatchery'!AD34</f>
        <v>450.44491948814772</v>
      </c>
      <c r="CL20" s="6">
        <f>'[1]2A_CU&amp;M_N'!AA34</f>
        <v>49.570500682864179</v>
      </c>
      <c r="CM20" s="7">
        <f t="shared" si="19"/>
        <v>500.01542017101195</v>
      </c>
      <c r="CN20" s="6">
        <f>'[1]2A_CUnmrkd'!AC34</f>
        <v>43.323249999999994</v>
      </c>
      <c r="CO20" s="6">
        <f>'[1]2A_Cmrkd'!AC34</f>
        <v>1652.8000099999999</v>
      </c>
      <c r="CP20" s="6">
        <f>'[1]2A_CU&amp;M_Hatchery'!AE34</f>
        <v>1655.2421323224351</v>
      </c>
      <c r="CQ20" s="6">
        <f>'[1]2A_CU&amp;M_N'!AB34</f>
        <v>40.881127677564791</v>
      </c>
      <c r="CR20" s="7">
        <f t="shared" si="20"/>
        <v>1696.1232599999998</v>
      </c>
      <c r="CS20" s="6">
        <f>'[1]2A_CUnmrkd'!AD34</f>
        <v>30.658522851354867</v>
      </c>
      <c r="CT20" s="6">
        <f>'[1]2A_Cmrkd'!AD34</f>
        <v>3129.341477148645</v>
      </c>
      <c r="CU20" s="6">
        <f>'[1]2A_CU&amp;M_Hatchery'!AF34</f>
        <v>3160</v>
      </c>
      <c r="CV20" s="6">
        <f>'[1]2A_CU&amp;M_N'!AC34</f>
        <v>0</v>
      </c>
      <c r="CW20" s="7">
        <f t="shared" si="21"/>
        <v>3160</v>
      </c>
      <c r="CX20" s="6">
        <f>'[1]2A_CUnmrkd'!AE34</f>
        <v>3.7540728094930281E-2</v>
      </c>
      <c r="CY20" s="6">
        <f>'[1]2A_Cmrkd'!AE34</f>
        <v>4.9624592719050691</v>
      </c>
      <c r="CZ20" s="6">
        <f>'[1]2A_CU&amp;M_Hatchery'!AG34</f>
        <v>4.9999999999999991</v>
      </c>
      <c r="DA20" s="6">
        <f>'[1]2A_CU&amp;M_N'!AD34</f>
        <v>0</v>
      </c>
      <c r="DB20" s="7">
        <f t="shared" si="22"/>
        <v>4.9999999999999991</v>
      </c>
      <c r="DC20" s="6">
        <f>'[1]2A_CUnmrkd'!AF34</f>
        <v>59.221662257263226</v>
      </c>
      <c r="DD20" s="6">
        <f>'[1]2A_Cmrkd'!AF34</f>
        <v>2125.827198911185</v>
      </c>
      <c r="DE20" s="6">
        <f>'[1]2A_CU&amp;M_Hatchery'!AH34</f>
        <v>2159.9978199976526</v>
      </c>
      <c r="DF20" s="6">
        <f>'[1]2A_CU&amp;M_N'!AE34</f>
        <v>25.051041170795543</v>
      </c>
      <c r="DG20" s="7">
        <f t="shared" si="23"/>
        <v>2185.0488611684482</v>
      </c>
      <c r="DH20" s="6">
        <f>'[1]2A_CUnmrkd'!AG33</f>
        <v>0</v>
      </c>
      <c r="DI20" s="6">
        <f>'[1]2A_Cmrkd'!AG34</f>
        <v>46.786221077563937</v>
      </c>
      <c r="DJ20" s="6">
        <f>'[1]2A_CU&amp;M_Hatchery'!AI34</f>
        <v>46.786221077563937</v>
      </c>
      <c r="DK20" s="6">
        <v>0</v>
      </c>
      <c r="DL20" s="7">
        <f t="shared" si="24"/>
        <v>46.786221077563937</v>
      </c>
      <c r="DM20" s="6">
        <v>0</v>
      </c>
      <c r="DN20" s="6">
        <v>0</v>
      </c>
      <c r="DO20" s="6">
        <v>0</v>
      </c>
      <c r="DP20" s="6">
        <v>0</v>
      </c>
      <c r="DQ20" s="7">
        <f t="shared" si="25"/>
        <v>0</v>
      </c>
      <c r="DR20" s="6">
        <f t="shared" si="26"/>
        <v>500.79399433110348</v>
      </c>
      <c r="DS20" s="6">
        <f t="shared" si="27"/>
        <v>23038.327209570438</v>
      </c>
      <c r="DT20" s="6">
        <f t="shared" si="28"/>
        <v>23368.333916201063</v>
      </c>
      <c r="DU20" s="6">
        <f t="shared" si="29"/>
        <v>167.81878855807977</v>
      </c>
      <c r="DV20" s="7">
        <f t="shared" si="30"/>
        <v>23539.121203901541</v>
      </c>
    </row>
    <row r="21" spans="1:126" x14ac:dyDescent="0.45">
      <c r="A21" t="s">
        <v>23</v>
      </c>
      <c r="B21" s="6">
        <f>'[1]2A_CUnmrkd'!D35</f>
        <v>751.75194155735858</v>
      </c>
      <c r="C21" s="6">
        <f>'[1]2A_Cmrkd'!D35</f>
        <v>1092.1859163455533</v>
      </c>
      <c r="D21" s="6">
        <f>'[1]2A_CU&amp;M_Hatchery'!D35</f>
        <v>1808.9192980570383</v>
      </c>
      <c r="E21" s="6">
        <f>'[1]2A_CU&amp;M_N'!D35</f>
        <v>35.018559845873597</v>
      </c>
      <c r="F21" s="7">
        <f t="shared" si="10"/>
        <v>1843.9378579029119</v>
      </c>
      <c r="G21" s="10">
        <f>SUM('[1]LimitingStkComplete mod'!$T233,'[1]LimitingStkComplete mod'!$T312)-G22</f>
        <v>353.00838276762533</v>
      </c>
      <c r="H21" s="6">
        <f>'[1]LimitingStkComplete mod'!$T$391-H22</f>
        <v>512.96244192579741</v>
      </c>
      <c r="I21" s="6">
        <f>'[1]2A_CU&amp;M_Hatchery'!E35</f>
        <v>778.94875494801863</v>
      </c>
      <c r="J21" s="6">
        <f>'[1]2A_CU&amp;M_N'!E35</f>
        <v>87.022069745404139</v>
      </c>
      <c r="K21" s="7">
        <f t="shared" si="11"/>
        <v>865.97082469342274</v>
      </c>
      <c r="L21" s="10">
        <f>SUM('[1]LimitingStkComplete mod'!$AO233,'[1]LimitingStkComplete mod'!$AO312)-L22</f>
        <v>3147.834646104332</v>
      </c>
      <c r="M21" s="6">
        <f>'[1]LimitingStkComplete mod'!$AO$391-M22</f>
        <v>118.00393303531946</v>
      </c>
      <c r="N21" s="6">
        <f>'[1]2A_CU&amp;M_Hatchery'!F35</f>
        <v>118.00393303531945</v>
      </c>
      <c r="O21" s="6">
        <f>'[1]2A_CU&amp;M_N'!F35</f>
        <v>3147.834646104332</v>
      </c>
      <c r="P21" s="7">
        <f t="shared" si="12"/>
        <v>3265.8385791396513</v>
      </c>
      <c r="Q21" s="6">
        <f>'[1]2A_CUnmrkd'!G35</f>
        <v>12.824063843648208</v>
      </c>
      <c r="R21" s="6">
        <f>'[1]2A_Cmrkd'!G35</f>
        <v>18.925836156351792</v>
      </c>
      <c r="S21" s="6">
        <f>'[1]2A_CU&amp;M_Hatchery'!G35</f>
        <v>19.273371761870713</v>
      </c>
      <c r="T21" s="6">
        <f>'[1]2A_CU&amp;M_N'!G35</f>
        <v>12.476528238129287</v>
      </c>
      <c r="U21" s="7">
        <f t="shared" si="0"/>
        <v>31.7499</v>
      </c>
      <c r="V21" s="6">
        <f t="shared" si="13"/>
        <v>0</v>
      </c>
      <c r="W21" s="6">
        <f>'[1]LimitingStkComplete mod'!$BC$391</f>
        <v>0</v>
      </c>
      <c r="X21" s="6">
        <f>'[1]2A_CU&amp;M_Hatchery'!H35</f>
        <v>0</v>
      </c>
      <c r="Y21" s="6">
        <f>'[1]2A_CU&amp;M_N'!H35</f>
        <v>0</v>
      </c>
      <c r="Z21" s="7">
        <f t="shared" si="1"/>
        <v>0</v>
      </c>
      <c r="AA21" s="6">
        <f>'[1]2A_CUnmrkd'!J35</f>
        <v>530.13799999999992</v>
      </c>
      <c r="AB21" s="6">
        <f>'[1]2A_Cmrkd'!J35</f>
        <v>0</v>
      </c>
      <c r="AC21" s="6">
        <f>'[1]2A_CU&amp;M_Hatchery'!J35</f>
        <v>203.9094359359359</v>
      </c>
      <c r="AD21" s="6">
        <f>'[1]2A_CU&amp;M_N'!J35</f>
        <v>326.22856406406402</v>
      </c>
      <c r="AE21" s="7">
        <f t="shared" si="2"/>
        <v>530.13799999999992</v>
      </c>
      <c r="AF21" s="6">
        <f>'[1]2A_CUnmrkd'!P35</f>
        <v>3.6400000000000006</v>
      </c>
      <c r="AG21" s="6">
        <f>'[1]2A_Cmrkd'!P35</f>
        <v>823.69</v>
      </c>
      <c r="AH21" s="6">
        <f>'[1]2A_CU&amp;M_Hatchery'!P35</f>
        <v>827.33</v>
      </c>
      <c r="AI21" s="6"/>
      <c r="AJ21" s="7">
        <f t="shared" si="3"/>
        <v>827.33</v>
      </c>
      <c r="AK21" s="6">
        <v>0</v>
      </c>
      <c r="AL21" s="6">
        <v>0</v>
      </c>
      <c r="AM21" s="6">
        <v>0</v>
      </c>
      <c r="AN21" s="6"/>
      <c r="AO21" s="7">
        <f t="shared" si="4"/>
        <v>0</v>
      </c>
      <c r="AP21" s="6">
        <f>SUM([1]HdCUnmrkd!$BL$33:$BQ$33)</f>
        <v>1596.6547195180972</v>
      </c>
      <c r="AQ21" s="6">
        <f>SUM([1]HdCmrkd!$BL$33:$BQ$33)</f>
        <v>32237.169647627368</v>
      </c>
      <c r="AR21" s="6">
        <f>SUM([1]HdC!$BM33,[1]HdC!$BO33,[1]HdC!$BQ33)</f>
        <v>33713.194774807343</v>
      </c>
      <c r="AS21" s="6">
        <f>[1]HdC!$BL33+[1]HdC!$BN33+[1]HdC!$BP33</f>
        <v>120.629592338123</v>
      </c>
      <c r="AT21" s="7">
        <f t="shared" si="5"/>
        <v>33833.824367145462</v>
      </c>
      <c r="AU21" s="6">
        <f>'[1]2A_CUnmrkd'!S35</f>
        <v>0</v>
      </c>
      <c r="AV21" s="6">
        <f>'[1]2A_Cmrkd'!S35</f>
        <v>0</v>
      </c>
      <c r="AW21" s="6">
        <v>0</v>
      </c>
      <c r="AX21" s="6">
        <f>'[1]2A_CU&amp;M_N'!R35</f>
        <v>0</v>
      </c>
      <c r="AY21" s="7">
        <f t="shared" si="6"/>
        <v>0</v>
      </c>
      <c r="AZ21" s="6">
        <f>[1]HdCUnmrkd!$BN33+[1]HdCUnmrkd!$BO33</f>
        <v>1310.1380973025171</v>
      </c>
      <c r="BA21" s="6">
        <f>[1]HdCmrkd!$BN33+[1]HdCmrkd!$BO33</f>
        <v>8132.8034727247523</v>
      </c>
      <c r="BB21" s="6">
        <f>'[1]2A_CU&amp;M_Hatchery'!T35</f>
        <v>9322.3119776891472</v>
      </c>
      <c r="BC21" s="6">
        <f>'[1]2A_CU&amp;M_N'!S35</f>
        <v>120.629592338123</v>
      </c>
      <c r="BD21" s="7">
        <f t="shared" si="14"/>
        <v>9442.9415700272693</v>
      </c>
      <c r="BE21" s="6">
        <f>[1]HdCUnmrkd!$BM33</f>
        <v>282.75064886786078</v>
      </c>
      <c r="BF21" s="6">
        <f>[1]HdCmrkd!$BM33</f>
        <v>23464.310798263774</v>
      </c>
      <c r="BG21" s="6">
        <f>'[1]2A_CU&amp;M_Hatchery'!S35</f>
        <v>23747.061447131633</v>
      </c>
      <c r="BH21" s="6">
        <v>0</v>
      </c>
      <c r="BI21" s="22">
        <f t="shared" si="15"/>
        <v>23747.061447131633</v>
      </c>
      <c r="BJ21" s="6">
        <f>[1]JDFUnmrkd!$R39</f>
        <v>0</v>
      </c>
      <c r="BK21" s="6">
        <f>[1]JDFmrkd!$R39</f>
        <v>0</v>
      </c>
      <c r="BL21" s="6"/>
      <c r="BM21" s="6"/>
      <c r="BN21" s="7">
        <f t="shared" si="16"/>
        <v>0</v>
      </c>
      <c r="BO21" s="6">
        <f>[1]JDFUnmrkd!$Q39</f>
        <v>0</v>
      </c>
      <c r="BP21" s="6">
        <f>[1]JDFmrkd!$Q39</f>
        <v>0</v>
      </c>
      <c r="BQ21" s="6"/>
      <c r="BR21" s="6"/>
      <c r="BS21" s="7">
        <f t="shared" si="7"/>
        <v>0</v>
      </c>
      <c r="BT21" s="6">
        <f>'[1]2A_CUnmrkd'!V35</f>
        <v>0</v>
      </c>
      <c r="BU21" s="6">
        <f>'[1]2A_Cmrkd'!V35</f>
        <v>0</v>
      </c>
      <c r="BV21" s="6">
        <f>'[1]2A_CU&amp;M_Hatchery'!V35</f>
        <v>0</v>
      </c>
      <c r="BW21" s="6">
        <f>'[1]2A_CU&amp;M_N'!U35</f>
        <v>0</v>
      </c>
      <c r="BX21" s="7">
        <f t="shared" si="8"/>
        <v>0</v>
      </c>
      <c r="BY21" s="6"/>
      <c r="BZ21" s="6"/>
      <c r="CA21" s="6"/>
      <c r="CB21" s="6"/>
      <c r="CC21" s="7">
        <f t="shared" si="17"/>
        <v>0</v>
      </c>
      <c r="CD21" s="6">
        <f>'[1]2A_CUnmrkd'!AA35</f>
        <v>126.97655236023985</v>
      </c>
      <c r="CE21" s="6">
        <f>'[1]2A_Cmrkd'!AA35</f>
        <v>509.02344763976009</v>
      </c>
      <c r="CF21" s="6">
        <f>'[1]2A_CU&amp;M_Hatchery'!AC35</f>
        <v>525.57965759190347</v>
      </c>
      <c r="CG21" s="6">
        <f>'[1]2A_CU&amp;M_N'!Z35</f>
        <v>110.42034240809653</v>
      </c>
      <c r="CH21" s="7">
        <f t="shared" si="18"/>
        <v>636</v>
      </c>
      <c r="CI21" s="6">
        <f>'[1]2A_CUnmrkd'!AB35</f>
        <v>2098.6164395383094</v>
      </c>
      <c r="CJ21" s="6">
        <f>'[1]2A_Cmrkd'!AB35</f>
        <v>5454.2480651501346</v>
      </c>
      <c r="CK21" s="6">
        <f>'[1]2A_CU&amp;M_Hatchery'!AD35</f>
        <v>6804.0890470051791</v>
      </c>
      <c r="CL21" s="6">
        <f>'[1]2A_CU&amp;M_N'!AA35</f>
        <v>748.7754576832649</v>
      </c>
      <c r="CM21" s="7">
        <f t="shared" si="19"/>
        <v>7552.864504688444</v>
      </c>
      <c r="CN21" s="6">
        <f>'[1]2A_CUnmrkd'!AC35</f>
        <v>497.39790255071773</v>
      </c>
      <c r="CO21" s="6">
        <f>'[1]2A_Cmrkd'!AC35</f>
        <v>3307.0349461166311</v>
      </c>
      <c r="CP21" s="6">
        <f>'[1]2A_CU&amp;M_Hatchery'!AE35</f>
        <v>3335.0731593382047</v>
      </c>
      <c r="CQ21" s="6">
        <f>'[1]2A_CU&amp;M_N'!AB35</f>
        <v>469.3596893291442</v>
      </c>
      <c r="CR21" s="7">
        <f t="shared" si="20"/>
        <v>3804.4328486673489</v>
      </c>
      <c r="CS21" s="6">
        <f>'[1]2A_CUnmrkd'!AD35</f>
        <v>0</v>
      </c>
      <c r="CT21" s="6">
        <f>'[1]2A_Cmrkd'!AD35</f>
        <v>0</v>
      </c>
      <c r="CU21" s="6">
        <f>'[1]2A_CU&amp;M_Hatchery'!AF35</f>
        <v>0</v>
      </c>
      <c r="CV21" s="6">
        <f>'[1]2A_CU&amp;M_N'!AC35</f>
        <v>0</v>
      </c>
      <c r="CW21" s="7">
        <f t="shared" si="21"/>
        <v>0</v>
      </c>
      <c r="CX21" s="6">
        <f>'[1]2A_CUnmrkd'!AE35</f>
        <v>4.1848069789628051</v>
      </c>
      <c r="CY21" s="6">
        <f>'[1]2A_Cmrkd'!AE35</f>
        <v>553.18410824033822</v>
      </c>
      <c r="CZ21" s="6">
        <f>'[1]2A_CU&amp;M_Hatchery'!AG35</f>
        <v>557.36891521930102</v>
      </c>
      <c r="DA21" s="6">
        <f>'[1]2A_CU&amp;M_N'!AD35</f>
        <v>0</v>
      </c>
      <c r="DB21" s="7">
        <f t="shared" si="22"/>
        <v>557.36891521930102</v>
      </c>
      <c r="DC21" s="6">
        <f>'[1]2A_CUnmrkd'!AF35</f>
        <v>670.73393786367956</v>
      </c>
      <c r="DD21" s="6">
        <f>'[1]2A_Cmrkd'!AF35</f>
        <v>5318.9766709827809</v>
      </c>
      <c r="DE21" s="6">
        <f>'[1]2A_CU&amp;M_Hatchery'!AH35</f>
        <v>5728.7149528764567</v>
      </c>
      <c r="DF21" s="6">
        <f>'[1]2A_CU&amp;M_N'!AE35</f>
        <v>260.99565597000401</v>
      </c>
      <c r="DG21" s="7">
        <f t="shared" si="23"/>
        <v>5989.7106088464607</v>
      </c>
      <c r="DH21" s="6">
        <f>'[1]2A_CUnmrkd'!AG34</f>
        <v>0</v>
      </c>
      <c r="DI21" s="6">
        <f>'[1]2A_Cmrkd'!AG35</f>
        <v>6225.648342196323</v>
      </c>
      <c r="DJ21" s="6">
        <f>'[1]2A_CU&amp;M_Hatchery'!AI35</f>
        <v>6225.648342196323</v>
      </c>
      <c r="DK21" s="6">
        <v>0</v>
      </c>
      <c r="DL21" s="7">
        <f t="shared" si="24"/>
        <v>6225.648342196323</v>
      </c>
      <c r="DM21" s="6">
        <v>0</v>
      </c>
      <c r="DN21" s="6">
        <v>0</v>
      </c>
      <c r="DO21" s="6">
        <v>0</v>
      </c>
      <c r="DP21" s="6">
        <v>0</v>
      </c>
      <c r="DQ21" s="7">
        <f t="shared" si="25"/>
        <v>0</v>
      </c>
      <c r="DR21" s="6">
        <f t="shared" si="26"/>
        <v>9793.7613930829721</v>
      </c>
      <c r="DS21" s="6">
        <f t="shared" si="27"/>
        <v>56171.053355416356</v>
      </c>
      <c r="DT21" s="6">
        <f t="shared" si="28"/>
        <v>60646.053642772895</v>
      </c>
      <c r="DU21" s="6">
        <f t="shared" si="29"/>
        <v>5318.7611057264357</v>
      </c>
      <c r="DV21" s="7">
        <f t="shared" si="30"/>
        <v>65964.814748499324</v>
      </c>
    </row>
    <row r="22" spans="1:126" x14ac:dyDescent="0.45">
      <c r="A22" t="s">
        <v>24</v>
      </c>
      <c r="B22" s="6">
        <v>0</v>
      </c>
      <c r="C22" s="6">
        <v>0</v>
      </c>
      <c r="D22" s="6">
        <f>'[1]2A_CU&amp;M_Hatchery'!D36</f>
        <v>0</v>
      </c>
      <c r="E22" s="6">
        <f>'[1]2A_CU&amp;M_N'!D36</f>
        <v>0</v>
      </c>
      <c r="F22" s="7">
        <f t="shared" si="10"/>
        <v>0</v>
      </c>
      <c r="G22" s="24">
        <f>[1]SkUnmrkd!$B$44</f>
        <v>24.125678279367182</v>
      </c>
      <c r="H22" s="6">
        <f>[1]Skmrkd!$B$44</f>
        <v>21.795805363831153</v>
      </c>
      <c r="I22" s="6">
        <f>'[1]2A_CU&amp;M_Hatchery'!E36</f>
        <v>33.099724160289618</v>
      </c>
      <c r="J22" s="6">
        <f>'[1]2A_CU&amp;M_N'!E36</f>
        <v>12.821759482908718</v>
      </c>
      <c r="K22" s="7">
        <f t="shared" si="11"/>
        <v>45.921483643198336</v>
      </c>
      <c r="L22" s="24">
        <f>[1]SkUnmrkd!$D$44+[1]SkUnmrkd!$F$44</f>
        <v>442.62259973477933</v>
      </c>
      <c r="M22" s="6">
        <f>[1]Skmrkd!$D$44+[1]Skmrkd!$F$44</f>
        <v>16.592741834029216</v>
      </c>
      <c r="N22" s="6">
        <f>'[1]2A_CU&amp;M_Hatchery'!F36</f>
        <v>16.592741834029216</v>
      </c>
      <c r="O22" s="6">
        <f>'[1]2A_CU&amp;M_N'!F36</f>
        <v>442.62259973477933</v>
      </c>
      <c r="P22" s="7">
        <f t="shared" si="12"/>
        <v>459.21534156880853</v>
      </c>
      <c r="Q22" s="6">
        <v>0</v>
      </c>
      <c r="R22" s="6">
        <v>0</v>
      </c>
      <c r="S22" s="6">
        <f>'[1]2A_CU&amp;M_Hatchery'!G36</f>
        <v>0</v>
      </c>
      <c r="T22" s="6">
        <f>'[1]2A_CU&amp;M_N'!G36</f>
        <v>0</v>
      </c>
      <c r="U22" s="7">
        <f t="shared" si="0"/>
        <v>0</v>
      </c>
      <c r="V22" s="6">
        <f t="shared" si="13"/>
        <v>0</v>
      </c>
      <c r="W22" s="6"/>
      <c r="X22" s="6">
        <f>'[1]2A_CU&amp;M_Hatchery'!H36</f>
        <v>0</v>
      </c>
      <c r="Y22" s="6">
        <f>'[1]2A_CU&amp;M_N'!H36</f>
        <v>0</v>
      </c>
      <c r="Z22" s="7">
        <f t="shared" si="1"/>
        <v>0</v>
      </c>
      <c r="AA22" s="6">
        <v>0</v>
      </c>
      <c r="AB22" s="6">
        <v>0</v>
      </c>
      <c r="AC22" s="6">
        <f>'[1]2A_CU&amp;M_Hatchery'!J36</f>
        <v>0</v>
      </c>
      <c r="AD22" s="6">
        <v>0</v>
      </c>
      <c r="AE22" s="7">
        <f t="shared" si="2"/>
        <v>0</v>
      </c>
      <c r="AF22" s="6">
        <v>0</v>
      </c>
      <c r="AG22" s="6">
        <v>0</v>
      </c>
      <c r="AH22" s="6">
        <f>'[1]2A_CU&amp;M_Hatchery'!P36</f>
        <v>0</v>
      </c>
      <c r="AI22" s="6"/>
      <c r="AJ22" s="7">
        <f t="shared" si="3"/>
        <v>0</v>
      </c>
      <c r="AK22" s="6">
        <v>0</v>
      </c>
      <c r="AL22" s="6">
        <v>0</v>
      </c>
      <c r="AM22" s="6">
        <v>0</v>
      </c>
      <c r="AN22" s="6"/>
      <c r="AO22" s="7">
        <f t="shared" si="4"/>
        <v>0</v>
      </c>
      <c r="AP22" s="6">
        <v>0</v>
      </c>
      <c r="AQ22" s="6">
        <v>0</v>
      </c>
      <c r="AR22" s="6">
        <v>0</v>
      </c>
      <c r="AS22" s="6">
        <v>0</v>
      </c>
      <c r="AT22" s="7">
        <f t="shared" si="5"/>
        <v>0</v>
      </c>
      <c r="AU22" s="6">
        <v>0</v>
      </c>
      <c r="AV22" s="6">
        <v>0</v>
      </c>
      <c r="AW22" s="6">
        <v>0</v>
      </c>
      <c r="AX22" s="6">
        <v>0</v>
      </c>
      <c r="AY22" s="7">
        <f t="shared" si="6"/>
        <v>0</v>
      </c>
      <c r="AZ22" s="6">
        <v>0</v>
      </c>
      <c r="BA22" s="6">
        <v>0</v>
      </c>
      <c r="BB22" s="6">
        <v>0</v>
      </c>
      <c r="BC22" s="6">
        <v>0</v>
      </c>
      <c r="BD22" s="7">
        <f t="shared" si="14"/>
        <v>0</v>
      </c>
      <c r="BE22" s="6">
        <v>0</v>
      </c>
      <c r="BF22" s="6">
        <v>0</v>
      </c>
      <c r="BG22" s="6">
        <v>0</v>
      </c>
      <c r="BH22" s="6">
        <v>0</v>
      </c>
      <c r="BI22" s="22">
        <f t="shared" si="15"/>
        <v>0</v>
      </c>
      <c r="BJ22" s="6">
        <v>0</v>
      </c>
      <c r="BK22" s="6">
        <v>0</v>
      </c>
      <c r="BL22" s="6"/>
      <c r="BM22" s="6"/>
      <c r="BN22" s="7">
        <f t="shared" si="16"/>
        <v>0</v>
      </c>
      <c r="BO22" s="6">
        <v>0</v>
      </c>
      <c r="BP22" s="6">
        <v>0</v>
      </c>
      <c r="BQ22" s="6"/>
      <c r="BR22" s="6"/>
      <c r="BS22" s="7">
        <f t="shared" si="7"/>
        <v>0</v>
      </c>
      <c r="BT22" s="6">
        <v>0</v>
      </c>
      <c r="BU22" s="6">
        <v>0</v>
      </c>
      <c r="BV22" s="6">
        <v>0</v>
      </c>
      <c r="BW22" s="6">
        <v>0</v>
      </c>
      <c r="BX22" s="7">
        <f t="shared" si="8"/>
        <v>0</v>
      </c>
      <c r="BY22" s="6"/>
      <c r="BZ22" s="6"/>
      <c r="CA22" s="6"/>
      <c r="CB22" s="6"/>
      <c r="CC22" s="7">
        <f t="shared" si="17"/>
        <v>0</v>
      </c>
      <c r="CH22" s="7">
        <f t="shared" si="18"/>
        <v>0</v>
      </c>
      <c r="CM22" s="7">
        <f t="shared" si="19"/>
        <v>0</v>
      </c>
      <c r="CR22" s="7">
        <f t="shared" si="20"/>
        <v>0</v>
      </c>
      <c r="CW22" s="7">
        <f t="shared" si="21"/>
        <v>0</v>
      </c>
      <c r="DB22" s="7">
        <f t="shared" si="22"/>
        <v>0</v>
      </c>
      <c r="DF22" s="6"/>
      <c r="DG22" s="7">
        <f t="shared" si="23"/>
        <v>0</v>
      </c>
      <c r="DH22" s="6">
        <f>'[1]2A_CUnmrkd'!AG35</f>
        <v>0</v>
      </c>
      <c r="DK22" s="6">
        <v>0</v>
      </c>
      <c r="DL22" s="7">
        <f t="shared" si="24"/>
        <v>0</v>
      </c>
      <c r="DM22" s="6">
        <v>0</v>
      </c>
      <c r="DN22" s="6">
        <v>0</v>
      </c>
      <c r="DO22" s="6">
        <v>0</v>
      </c>
      <c r="DP22" s="6">
        <v>0</v>
      </c>
      <c r="DQ22" s="7">
        <f t="shared" si="25"/>
        <v>0</v>
      </c>
      <c r="DR22" s="6">
        <f t="shared" si="26"/>
        <v>466.74827801414654</v>
      </c>
      <c r="DS22" s="6">
        <f t="shared" si="27"/>
        <v>38.388547197860369</v>
      </c>
      <c r="DT22" s="6">
        <f t="shared" si="28"/>
        <v>49.692465994318837</v>
      </c>
      <c r="DU22" s="6">
        <f t="shared" si="29"/>
        <v>455.44435921768803</v>
      </c>
      <c r="DV22" s="7">
        <f t="shared" si="30"/>
        <v>505.1368252120069</v>
      </c>
    </row>
    <row r="23" spans="1:126" ht="14.65" thickBot="1" x14ac:dyDescent="0.5">
      <c r="A23" s="11" t="s">
        <v>28</v>
      </c>
      <c r="B23" s="12">
        <f>'[1]2A_CUnmrkd'!D43</f>
        <v>2635.0112163373783</v>
      </c>
      <c r="C23" s="12">
        <f>'[1]2A_Cmrkd'!D43</f>
        <v>2964.2986539176045</v>
      </c>
      <c r="D23" s="12">
        <f>'[1]2A_CU&amp;M_Hatchery'!D43</f>
        <v>5228.6155025529824</v>
      </c>
      <c r="E23" s="12">
        <f>'[1]2A_CU&amp;M_N'!D43</f>
        <v>370.69436770200053</v>
      </c>
      <c r="F23" s="13">
        <f t="shared" si="10"/>
        <v>5599.3098702549833</v>
      </c>
      <c r="G23" s="14">
        <f>SUM('[1]LimitingStkComplete mod'!$T234,'[1]LimitingStkComplete mod'!$T313)</f>
        <v>2621.1908704869043</v>
      </c>
      <c r="H23" s="12">
        <f>'[1]LimitingStkComplete mod'!$T$392</f>
        <v>1698.9096502186203</v>
      </c>
      <c r="I23" s="12">
        <f>'[1]2A_CU&amp;M_Hatchery'!E43</f>
        <v>2812.1903115001378</v>
      </c>
      <c r="J23" s="12">
        <f>'[1]2A_CU&amp;M_N'!E43</f>
        <v>1507.9102092053872</v>
      </c>
      <c r="K23" s="13">
        <f>SUM(G23:H23)</f>
        <v>4320.1005207055241</v>
      </c>
      <c r="L23" s="14">
        <f>SUM('[1]LimitingStkComplete mod'!$AO234,'[1]LimitingStkComplete mod'!$AO313)</f>
        <v>9214.3728961532142</v>
      </c>
      <c r="M23" s="12">
        <f>'[1]LimitingStkComplete mod'!$AO$392</f>
        <v>345.42228688720252</v>
      </c>
      <c r="N23" s="12">
        <f>'[1]2A_CU&amp;M_Hatchery'!F43</f>
        <v>345.42228688720252</v>
      </c>
      <c r="O23" s="12">
        <f>'[1]2A_CU&amp;M_N'!F43</f>
        <v>9214.3728961532142</v>
      </c>
      <c r="P23" s="13">
        <f>SUM(L23:M23)</f>
        <v>9559.7951830404163</v>
      </c>
      <c r="Q23" s="12">
        <f>'[1]2A_CUnmrkd'!G43</f>
        <v>358.77202736156352</v>
      </c>
      <c r="R23" s="12">
        <f>'[1]2A_Cmrkd'!G43</f>
        <v>529.47807263843652</v>
      </c>
      <c r="S23" s="12">
        <f>'[1]2A_CU&amp;M_Hatchery'!G43</f>
        <v>539.20089180812658</v>
      </c>
      <c r="T23" s="12">
        <f>'[1]2A_CU&amp;M_N'!G43</f>
        <v>349.04920819187339</v>
      </c>
      <c r="U23" s="13">
        <f t="shared" si="0"/>
        <v>888.25009999999997</v>
      </c>
      <c r="V23" s="14">
        <f t="shared" si="13"/>
        <v>3994.3339396388174</v>
      </c>
      <c r="W23" s="12">
        <f>'[1]LimitingStkComplete mod'!$BC$392</f>
        <v>5442.6131396378669</v>
      </c>
      <c r="X23" s="12">
        <f>'[1]2A_CU&amp;M_Hatchery'!H43</f>
        <v>6451.0977040920307</v>
      </c>
      <c r="Y23" s="12">
        <f>'[1]2A_CU&amp;M_N'!H43</f>
        <v>2985.8493751846536</v>
      </c>
      <c r="Z23" s="13">
        <f t="shared" si="1"/>
        <v>9436.9470792766842</v>
      </c>
      <c r="AA23" s="12">
        <f>'[1]2A_CUnmrkd'!J43</f>
        <v>3452.8021462827751</v>
      </c>
      <c r="AB23" s="12">
        <f>'[1]2A_Cmrkd'!J43</f>
        <v>0</v>
      </c>
      <c r="AC23" s="12">
        <f>'[1]2A_CU&amp;M_Hatchery'!J43</f>
        <v>1328.0672920011575</v>
      </c>
      <c r="AD23" s="12">
        <f>'[1]2A_CU&amp;M_N'!J43</f>
        <v>2124.7348542816176</v>
      </c>
      <c r="AE23" s="13">
        <f t="shared" si="2"/>
        <v>3452.8021462827751</v>
      </c>
      <c r="AF23" s="12">
        <f>'[1]2A_CUnmrkd'!P43</f>
        <v>28.954855926666468</v>
      </c>
      <c r="AG23" s="12">
        <f>'[1]2A_Cmrkd'!P43</f>
        <v>6681.0510571945824</v>
      </c>
      <c r="AH23" s="12">
        <f>'[1]2A_CU&amp;M_Hatchery'!P43</f>
        <v>6710.0059131212493</v>
      </c>
      <c r="AI23" s="12"/>
      <c r="AJ23" s="13">
        <f t="shared" si="3"/>
        <v>6710.0059131212493</v>
      </c>
      <c r="AK23" s="12">
        <f>'[1]2A_CUnmrkd'!Q43</f>
        <v>70.489613880713421</v>
      </c>
      <c r="AL23" s="12">
        <f>'[1]2A_Cmrkd'!Q43</f>
        <v>781.34393500778697</v>
      </c>
      <c r="AM23" s="12">
        <f>'[1]2A_CU&amp;M_Hatchery'!Q43</f>
        <v>851.83354888850045</v>
      </c>
      <c r="AN23" s="12"/>
      <c r="AO23" s="13">
        <f t="shared" si="4"/>
        <v>851.83354888850045</v>
      </c>
      <c r="AP23" s="12">
        <f>SUM([1]HdCUnmrkd!$BL$40:$BQ$40)</f>
        <v>3666.3308888093175</v>
      </c>
      <c r="AQ23" s="12">
        <f>SUM([1]HdCmrkd!$BL$40:$BQ$40)</f>
        <v>19689.844744045207</v>
      </c>
      <c r="AR23" s="12">
        <f>SUM([1]HdC!$BM40,[1]HdC!$BO40,[1]HdC!$BQ40)</f>
        <v>22687.402590359128</v>
      </c>
      <c r="AS23" s="12">
        <f>[1]HdC!$BL40+[1]HdC!$BN40+[1]HdC!$BP40</f>
        <v>668.7730424953993</v>
      </c>
      <c r="AT23" s="13">
        <f t="shared" si="5"/>
        <v>23356.175632854523</v>
      </c>
      <c r="AU23" s="12">
        <f>'[1]2A_CUnmrkd'!S43</f>
        <v>38.580178499647047</v>
      </c>
      <c r="AV23" s="12">
        <f>'[1]2A_Cmrkd'!S43</f>
        <v>0</v>
      </c>
      <c r="AW23" s="12">
        <v>0</v>
      </c>
      <c r="AX23" s="12">
        <f>'[1]2A_CU&amp;M_N'!R43</f>
        <v>38.580178499647047</v>
      </c>
      <c r="AY23" s="13">
        <f t="shared" si="6"/>
        <v>38.580178499647047</v>
      </c>
      <c r="AZ23" s="12">
        <f>[1]HdCUnmrkd!$BN40+[1]HdCUnmrkd!$BO40</f>
        <v>3639.3824818531943</v>
      </c>
      <c r="BA23" s="12">
        <f>[1]HdCmrkd!$BN40+[1]HdCmrkd!$BO40</f>
        <v>22591.803526613185</v>
      </c>
      <c r="BB23" s="12">
        <f>'[1]2A_CU&amp;M_Hatchery'!T43</f>
        <v>25896.09368037336</v>
      </c>
      <c r="BC23" s="12">
        <f>'[1]2A_CU&amp;M_N'!S43</f>
        <v>335.0923280930179</v>
      </c>
      <c r="BD23" s="13">
        <f t="shared" si="14"/>
        <v>26231.186008466379</v>
      </c>
      <c r="BE23" s="12">
        <f>[1]HdCUnmrkd!$BM40</f>
        <v>-48.840397069450489</v>
      </c>
      <c r="BF23" s="12">
        <f>[1]HdCmrkd!$BM40</f>
        <v>-3518.4212945941254</v>
      </c>
      <c r="BG23" s="12">
        <f>'[1]2A_CU&amp;M_Hatchery'!S43</f>
        <v>-3567.2616916635757</v>
      </c>
      <c r="BH23" s="12">
        <v>0</v>
      </c>
      <c r="BI23" s="13">
        <f t="shared" si="15"/>
        <v>-3567.2616916635757</v>
      </c>
      <c r="BJ23" s="12">
        <f>[1]JDFUnmrkd!$R46</f>
        <v>3318.8858610996385</v>
      </c>
      <c r="BK23" s="12">
        <f>[1]JDFmrkd!$R46</f>
        <v>865</v>
      </c>
      <c r="BL23" s="12"/>
      <c r="BM23" s="12"/>
      <c r="BN23" s="13">
        <f t="shared" si="16"/>
        <v>4183.8858610996385</v>
      </c>
      <c r="BO23" s="12">
        <f>[1]JDFUnmrkd!$Q46</f>
        <v>760.20278041004428</v>
      </c>
      <c r="BP23" s="12">
        <f>[1]JDFmrkd!$Q46</f>
        <v>0</v>
      </c>
      <c r="BQ23" s="12"/>
      <c r="BR23" s="12"/>
      <c r="BS23" s="13">
        <f t="shared" si="7"/>
        <v>760.20278041004428</v>
      </c>
      <c r="BT23" s="12">
        <f>'[1]2A_CUnmrkd'!V43</f>
        <v>1371</v>
      </c>
      <c r="BU23" s="12">
        <f>'[1]2A_Cmrkd'!V43</f>
        <v>799</v>
      </c>
      <c r="BV23" s="12">
        <f>'[1]2A_CU&amp;M_Hatchery'!V43</f>
        <v>799</v>
      </c>
      <c r="BW23" s="12">
        <f>'[1]2A_CU&amp;M_N'!U43</f>
        <v>1371</v>
      </c>
      <c r="BX23" s="13">
        <f t="shared" si="8"/>
        <v>2170</v>
      </c>
      <c r="BY23" s="12">
        <f>'[1]2A_CUnmrkd'!Z43</f>
        <v>1794.3786426232314</v>
      </c>
      <c r="BZ23" s="12">
        <f>'[1]2A_Cmrkd'!Z43</f>
        <v>4254.0624386169402</v>
      </c>
      <c r="CA23" s="12">
        <f>'[1]2A_CU&amp;M_Hatchery'!AB43</f>
        <v>6048.4410812401711</v>
      </c>
      <c r="CB23" s="12">
        <f>'[1]2A_CU&amp;M_N'!Y43</f>
        <v>0</v>
      </c>
      <c r="CC23" s="13">
        <f t="shared" si="17"/>
        <v>6048.4410812401711</v>
      </c>
      <c r="CD23" s="12">
        <f>'[1]2A_CUnmrkd'!AA43</f>
        <v>787.82852083392743</v>
      </c>
      <c r="CE23" s="12">
        <f>'[1]2A_Cmrkd'!AA43</f>
        <v>3157.197994166776</v>
      </c>
      <c r="CF23" s="12">
        <f>'[1]2A_CU&amp;M_Hatchery'!AC43</f>
        <v>3259.9043371702351</v>
      </c>
      <c r="CG23" s="12">
        <f>'[1]2A_CU&amp;M_N'!Z43</f>
        <v>685.09067697286673</v>
      </c>
      <c r="CH23" s="13">
        <f t="shared" si="18"/>
        <v>3945.0265150007035</v>
      </c>
      <c r="CI23" s="12">
        <f>'[1]2A_CUnmrkd'!AB43</f>
        <v>4176.3277010041165</v>
      </c>
      <c r="CJ23" s="12">
        <f>'[1]2A_Cmrkd'!AB43</f>
        <v>11439.980501103662</v>
      </c>
      <c r="CK23" s="12">
        <f>'[1]2A_CU&amp;M_Hatchery'!AD43</f>
        <v>14127.070252196016</v>
      </c>
      <c r="CL23" s="12">
        <f>'[1]2A_CU&amp;M_N'!AA43</f>
        <v>1489.2379499117633</v>
      </c>
      <c r="CM23" s="13">
        <f t="shared" si="19"/>
        <v>15616.308202107779</v>
      </c>
      <c r="CN23" s="12">
        <f>'[1]2A_CUnmrkd'!AC43</f>
        <v>1226.5050254465739</v>
      </c>
      <c r="CO23" s="12">
        <f>'[1]2A_Cmrkd'!AC43</f>
        <v>6789.8704535169109</v>
      </c>
      <c r="CP23" s="12">
        <f>'[1]2A_CU&amp;M_Hatchery'!AE43</f>
        <v>6859.0082790775969</v>
      </c>
      <c r="CQ23" s="12">
        <f>'[1]2A_CU&amp;M_N'!AB43</f>
        <v>1157.3671998858881</v>
      </c>
      <c r="CR23" s="13">
        <f t="shared" si="20"/>
        <v>8016.375478963485</v>
      </c>
      <c r="CS23" s="12">
        <f>'[1]2A_CUnmrkd'!AD43</f>
        <v>55.196601913912055</v>
      </c>
      <c r="CT23" s="12">
        <f>'[1]2A_Cmrkd'!AD43</f>
        <v>5633.315961897847</v>
      </c>
      <c r="CU23" s="12">
        <f>'[1]2A_CU&amp;M_Hatchery'!AF43</f>
        <v>5688.5125638117588</v>
      </c>
      <c r="CV23" s="12">
        <f>'[1]2A_CU&amp;M_N'!AC43</f>
        <v>0</v>
      </c>
      <c r="CW23" s="13">
        <f t="shared" si="21"/>
        <v>5688.5125638117588</v>
      </c>
      <c r="CX23" s="12">
        <f>'[1]2A_CUnmrkd'!AE43</f>
        <v>0.68157760735962292</v>
      </c>
      <c r="CY23" s="12">
        <f>'[1]2A_Cmrkd'!AE43</f>
        <v>90.05759569178997</v>
      </c>
      <c r="CZ23" s="12">
        <f>'[1]2A_CU&amp;M_Hatchery'!AG43</f>
        <v>90.739173299149599</v>
      </c>
      <c r="DA23" s="12">
        <f>'[1]2A_CU&amp;M_N'!AD43</f>
        <v>0</v>
      </c>
      <c r="DB23" s="13">
        <f t="shared" si="22"/>
        <v>90.739173299149599</v>
      </c>
      <c r="DC23" s="12">
        <f>'[1]2A_CUnmrkd'!AF43</f>
        <v>1361.6730731506136</v>
      </c>
      <c r="DD23" s="12">
        <f>'[1]2A_Cmrkd'!AF43</f>
        <v>8061.4561064487143</v>
      </c>
      <c r="DE23" s="12">
        <f>'[1]2A_CU&amp;M_Hatchery'!AH43</f>
        <v>8824.5181902842069</v>
      </c>
      <c r="DF23" s="12">
        <f>'[1]2A_CU&amp;M_N'!AE43</f>
        <v>598.61098931512061</v>
      </c>
      <c r="DG23" s="13">
        <f t="shared" si="23"/>
        <v>9423.1291795993275</v>
      </c>
      <c r="DH23" s="12">
        <f>'[1]2A_CUnmrkd'!AG43</f>
        <v>31.411284213687431</v>
      </c>
      <c r="DI23" s="12">
        <f>'[1]2A_Cmrkd'!AG43</f>
        <v>601.6309515207322</v>
      </c>
      <c r="DJ23" s="12">
        <f>'[1]2A_CU&amp;M_Hatchery'!AI43</f>
        <v>633.04223573441959</v>
      </c>
      <c r="DK23" s="12">
        <v>0</v>
      </c>
      <c r="DL23" s="13">
        <f t="shared" si="24"/>
        <v>633.04223573441959</v>
      </c>
      <c r="DM23" s="12">
        <f>'[1]2A_CUnmrkd'!AH43</f>
        <v>189.19780717930314</v>
      </c>
      <c r="DN23" s="12">
        <f>'[1]2A_Cmrkd'!AH43</f>
        <v>9544.704050730832</v>
      </c>
      <c r="DO23" s="12">
        <f>'[1]2A_CU&amp;M_Hatchery'!AJ43</f>
        <v>9733.9018579101357</v>
      </c>
      <c r="DP23" s="12">
        <v>0</v>
      </c>
      <c r="DQ23" s="13">
        <f t="shared" si="25"/>
        <v>9733.9018579101357</v>
      </c>
      <c r="DR23" s="12">
        <f t="shared" si="26"/>
        <v>41115.547330359754</v>
      </c>
      <c r="DS23" s="12">
        <f t="shared" si="27"/>
        <v>89369.237593241502</v>
      </c>
      <c r="DT23" s="12">
        <f t="shared" si="28"/>
        <v>103017.9740119342</v>
      </c>
      <c r="DU23" s="12">
        <f t="shared" si="29"/>
        <v>22522.690769299785</v>
      </c>
      <c r="DV23" s="13">
        <f t="shared" si="30"/>
        <v>130484.78492360126</v>
      </c>
    </row>
    <row r="24" spans="1:126" ht="14.65" thickTop="1" x14ac:dyDescent="0.45">
      <c r="A24" t="s">
        <v>37</v>
      </c>
      <c r="B24" s="16">
        <f>B12+B14+B17+B19+B21+B22/2</f>
        <v>934.55897267767466</v>
      </c>
      <c r="C24" s="16">
        <f t="shared" ref="C24:Z24" si="31">C12+C14+C17+C19+C21+C22/2</f>
        <v>1329.0209839643915</v>
      </c>
      <c r="D24" s="16">
        <f t="shared" si="31"/>
        <v>2213.1460910880232</v>
      </c>
      <c r="E24" s="16">
        <f t="shared" si="31"/>
        <v>50.433865554043273</v>
      </c>
      <c r="F24" s="19">
        <f t="shared" si="31"/>
        <v>2263.5799566420665</v>
      </c>
      <c r="G24" s="16">
        <f>G12+G14+G17+G19+G21+G22/2</f>
        <v>440.46273661009468</v>
      </c>
      <c r="H24" s="16">
        <f t="shared" si="31"/>
        <v>634.2352816018099</v>
      </c>
      <c r="I24" s="16">
        <f t="shared" si="31"/>
        <v>941.19772399061867</v>
      </c>
      <c r="J24" s="16">
        <f t="shared" si="31"/>
        <v>133.500294221286</v>
      </c>
      <c r="K24" s="19">
        <f t="shared" si="31"/>
        <v>1074.6980182119046</v>
      </c>
      <c r="L24" s="16">
        <f t="shared" si="31"/>
        <v>3554.0760559023756</v>
      </c>
      <c r="M24" s="16">
        <f t="shared" si="31"/>
        <v>135.48331587112565</v>
      </c>
      <c r="N24" s="16">
        <f t="shared" si="31"/>
        <v>135.48331587112563</v>
      </c>
      <c r="O24" s="16">
        <f t="shared" si="31"/>
        <v>3554.0760559023756</v>
      </c>
      <c r="P24" s="19">
        <f t="shared" si="31"/>
        <v>3689.559371773501</v>
      </c>
      <c r="Q24" s="16">
        <f t="shared" si="31"/>
        <v>23.105848376860827</v>
      </c>
      <c r="R24" s="16">
        <f t="shared" si="31"/>
        <v>42.982300003716851</v>
      </c>
      <c r="S24" s="16">
        <f t="shared" si="31"/>
        <v>43.6084747564773</v>
      </c>
      <c r="T24" s="16">
        <f t="shared" si="31"/>
        <v>22.479673624100371</v>
      </c>
      <c r="U24" s="19">
        <f>U12+U14+U17+U19+U21+U22/2</f>
        <v>66.088148380577678</v>
      </c>
      <c r="V24" s="16">
        <f t="shared" si="31"/>
        <v>136.17207542267116</v>
      </c>
      <c r="W24" s="16">
        <f t="shared" si="31"/>
        <v>167.89390720686075</v>
      </c>
      <c r="X24" s="16">
        <f t="shared" si="31"/>
        <v>202.43723463686129</v>
      </c>
      <c r="Y24" s="16">
        <f t="shared" si="31"/>
        <v>101.62874799267061</v>
      </c>
      <c r="Z24" s="19">
        <f t="shared" si="31"/>
        <v>304.0659826295319</v>
      </c>
      <c r="AA24" s="16">
        <f t="shared" ref="AA24:AE24" si="32">AA12+AA14+AA17+AA19+AA21+AA22/2</f>
        <v>602.77798462866508</v>
      </c>
      <c r="AB24" s="16"/>
      <c r="AC24" s="16">
        <f t="shared" si="32"/>
        <v>231.84928988344799</v>
      </c>
      <c r="AD24" s="16">
        <f t="shared" si="32"/>
        <v>370.92869474521706</v>
      </c>
      <c r="AE24" s="19">
        <f t="shared" si="32"/>
        <v>602.77798462866508</v>
      </c>
      <c r="AF24" s="16">
        <f t="shared" ref="AF24:AJ24" si="33">AF12+AF14+AF17+AF19+AF21+AF22/2</f>
        <v>25.150300622147721</v>
      </c>
      <c r="AG24" s="16">
        <f t="shared" si="33"/>
        <v>5745.0026337509225</v>
      </c>
      <c r="AH24" s="16">
        <f t="shared" si="33"/>
        <v>5770.152934373069</v>
      </c>
      <c r="AI24" s="16"/>
      <c r="AJ24" s="19">
        <f t="shared" si="33"/>
        <v>5770.152934373069</v>
      </c>
      <c r="AK24" s="16">
        <f t="shared" ref="AK24:AM24" si="34">AK12+AK14+AK17+AK19+AK21+AK22/2</f>
        <v>407.58142421659306</v>
      </c>
      <c r="AL24" s="16">
        <f t="shared" si="34"/>
        <v>6726.9514112239085</v>
      </c>
      <c r="AM24" s="16">
        <f t="shared" si="34"/>
        <v>7134.532835440501</v>
      </c>
      <c r="AN24" s="16"/>
      <c r="AO24" s="19">
        <f t="shared" ref="AO24:AP24" si="35">AO12+AO14+AO17+AO19+AO21+AO22/2</f>
        <v>7134.532835440501</v>
      </c>
      <c r="AP24" s="16">
        <f t="shared" si="35"/>
        <v>2545.7368093113046</v>
      </c>
      <c r="AQ24" s="16">
        <f t="shared" ref="AQ24:AU24" si="36">AQ12+AQ14+AQ17+AQ19+AQ21+AQ22/2</f>
        <v>43072.452845251588</v>
      </c>
      <c r="AR24" s="16">
        <f t="shared" si="36"/>
        <v>45362.676073840063</v>
      </c>
      <c r="AS24" s="16">
        <f t="shared" si="36"/>
        <v>255.51358072283398</v>
      </c>
      <c r="AT24" s="19">
        <f t="shared" si="36"/>
        <v>45618.189654562884</v>
      </c>
      <c r="AU24" s="16">
        <f t="shared" si="36"/>
        <v>3.0255888833706197</v>
      </c>
      <c r="AV24" s="16"/>
      <c r="AW24" s="16"/>
      <c r="AX24" s="16">
        <f t="shared" ref="AX24:BA24" si="37">AX12+AX14+AX17+AX19+AX21+AX22/2</f>
        <v>3.0255888833706197</v>
      </c>
      <c r="AY24" s="19">
        <f t="shared" si="37"/>
        <v>3.0255888833706197</v>
      </c>
      <c r="AZ24" s="16">
        <f t="shared" si="37"/>
        <v>2188.4370180792585</v>
      </c>
      <c r="BA24" s="16">
        <f t="shared" si="37"/>
        <v>13427.656478839985</v>
      </c>
      <c r="BB24" s="16">
        <f t="shared" ref="BB24:BF24" si="38">BB12+BB14+BB17+BB19+BB21+BB22/2</f>
        <v>15414.595451871857</v>
      </c>
      <c r="BC24" s="16">
        <f t="shared" si="38"/>
        <v>201.49804504738552</v>
      </c>
      <c r="BD24" s="19">
        <f t="shared" si="38"/>
        <v>15616.093496919242</v>
      </c>
      <c r="BE24" s="16">
        <f t="shared" si="38"/>
        <v>344.96951804973867</v>
      </c>
      <c r="BF24" s="16">
        <f t="shared" si="38"/>
        <v>28570.797269254417</v>
      </c>
      <c r="BG24" s="16">
        <f t="shared" ref="BG24:BX24" si="39">BG12+BG14+BG17+BG19+BG21+BG22/2</f>
        <v>28915.766787304154</v>
      </c>
      <c r="BH24" s="16"/>
      <c r="BI24" s="19">
        <f t="shared" si="39"/>
        <v>28915.766787304154</v>
      </c>
      <c r="BJ24" s="16">
        <f t="shared" si="39"/>
        <v>60.43805287774363</v>
      </c>
      <c r="BK24" s="16">
        <f t="shared" si="39"/>
        <v>15.983618881040231</v>
      </c>
      <c r="BL24" s="16"/>
      <c r="BM24" s="16"/>
      <c r="BN24" s="19">
        <f t="shared" si="39"/>
        <v>76.421671758783873</v>
      </c>
      <c r="BO24" s="16">
        <f t="shared" si="39"/>
        <v>14.442881217091387</v>
      </c>
      <c r="BP24" s="16">
        <f t="shared" si="39"/>
        <v>0</v>
      </c>
      <c r="BQ24" s="16"/>
      <c r="BR24" s="16"/>
      <c r="BS24" s="19">
        <f t="shared" si="39"/>
        <v>14.442881217091387</v>
      </c>
      <c r="BT24" s="16">
        <f t="shared" si="39"/>
        <v>13.024743271967822</v>
      </c>
      <c r="BU24" s="16">
        <f t="shared" si="39"/>
        <v>8.9320725389127062</v>
      </c>
      <c r="BV24" s="16">
        <f t="shared" si="39"/>
        <v>8.9320725389127062</v>
      </c>
      <c r="BW24" s="16">
        <f t="shared" si="39"/>
        <v>13.024743271967822</v>
      </c>
      <c r="BX24" s="19">
        <f t="shared" si="39"/>
        <v>21.956815810880528</v>
      </c>
      <c r="BY24" s="16">
        <f>BY12+BY14+BY17+BY19+BY21+BY22/2</f>
        <v>1348.6506359779607</v>
      </c>
      <c r="BZ24" s="16">
        <f t="shared" ref="BZ24:CC24" si="40">BZ12+BZ14+BZ17+BZ19+BZ21+BZ22/2</f>
        <v>6285.5088556148221</v>
      </c>
      <c r="CA24" s="16">
        <f t="shared" si="40"/>
        <v>7634.1594915927817</v>
      </c>
      <c r="CB24" s="16">
        <f t="shared" si="40"/>
        <v>0</v>
      </c>
      <c r="CC24" s="19">
        <f t="shared" si="40"/>
        <v>7634.1594915927835</v>
      </c>
      <c r="CD24" s="16">
        <f>CD12+CD14+CD17+CD19+CD21+CD22/2</f>
        <v>186.84758417663858</v>
      </c>
      <c r="CE24" s="16">
        <f t="shared" ref="CE24:CH24" si="41">CE12+CE14+CE17+CE19+CE21+CE22/2</f>
        <v>784.49809667958255</v>
      </c>
      <c r="CF24" s="16">
        <f t="shared" si="41"/>
        <v>808.84636710990571</v>
      </c>
      <c r="CG24" s="16">
        <f t="shared" si="41"/>
        <v>162.49931374631552</v>
      </c>
      <c r="CH24" s="19">
        <f t="shared" si="41"/>
        <v>971.34568085622118</v>
      </c>
      <c r="CI24" s="16">
        <f>CI12+CI14+CI17+CI19+CI21+CI22/2</f>
        <v>2656.014832392872</v>
      </c>
      <c r="CJ24" s="16">
        <f t="shared" ref="CJ24:CM24" si="42">CJ12+CJ14+CJ17+CJ19+CJ21+CJ22/2</f>
        <v>7128.6846418220748</v>
      </c>
      <c r="CK24" s="16">
        <f t="shared" si="42"/>
        <v>8837.1548132685311</v>
      </c>
      <c r="CL24" s="16">
        <f t="shared" si="42"/>
        <v>947.54466094641589</v>
      </c>
      <c r="CM24" s="19">
        <f t="shared" si="42"/>
        <v>9784.6994742149473</v>
      </c>
      <c r="CN24" s="16">
        <f>CN12+CN14+CN17+CN19+CN21+CN22/2</f>
        <v>599.80464191843146</v>
      </c>
      <c r="CO24" s="16">
        <f t="shared" ref="CO24:CR24" si="43">CO12+CO14+CO17+CO19+CO21+CO22/2</f>
        <v>4101.9512516266768</v>
      </c>
      <c r="CP24" s="16">
        <f t="shared" si="43"/>
        <v>4135.762007659122</v>
      </c>
      <c r="CQ24" s="16">
        <f t="shared" si="43"/>
        <v>565.99388588598572</v>
      </c>
      <c r="CR24" s="19">
        <f t="shared" si="43"/>
        <v>4701.7558935451079</v>
      </c>
      <c r="CS24" s="16">
        <f>CS12+CS14+CS17+CS19+CS21+CS22/2</f>
        <v>37.828468531709419</v>
      </c>
      <c r="CT24" s="16">
        <f t="shared" ref="CT24:CW24" si="44">CT12+CT14+CT17+CT19+CT21+CT22/2</f>
        <v>3965.1064731372167</v>
      </c>
      <c r="CU24" s="16">
        <f t="shared" si="44"/>
        <v>4002.9349416689261</v>
      </c>
      <c r="CV24" s="16">
        <f t="shared" si="44"/>
        <v>0</v>
      </c>
      <c r="CW24" s="19">
        <f t="shared" si="44"/>
        <v>4002.9349416689261</v>
      </c>
      <c r="CX24" s="16">
        <f>CX12+CX14+CX17+CX19+CX21+CX22/2</f>
        <v>5.0652377962747313</v>
      </c>
      <c r="CY24" s="16">
        <f t="shared" ref="CY24:DB24" si="45">CY12+CY14+CY17+CY19+CY21+CY22/2</f>
        <v>675.87293776873025</v>
      </c>
      <c r="CZ24" s="16">
        <f t="shared" si="45"/>
        <v>680.93817556500494</v>
      </c>
      <c r="DA24" s="16">
        <f t="shared" si="45"/>
        <v>0</v>
      </c>
      <c r="DB24" s="19">
        <f t="shared" si="45"/>
        <v>680.93817556500494</v>
      </c>
      <c r="DC24" s="16">
        <f>DC12+DC14+DC17+DC19+DC21+DC22/2</f>
        <v>878.78949078277083</v>
      </c>
      <c r="DD24" s="16">
        <f t="shared" ref="DD24:DG24" si="46">DD12+DD14+DD17+DD19+DD21+DD22/2</f>
        <v>7000.8978584970682</v>
      </c>
      <c r="DE24" s="16">
        <f t="shared" si="46"/>
        <v>7530.5978764844313</v>
      </c>
      <c r="DF24" s="16">
        <f t="shared" si="46"/>
        <v>349.08947279540922</v>
      </c>
      <c r="DG24" s="19">
        <f t="shared" si="46"/>
        <v>7879.6873492798395</v>
      </c>
      <c r="DH24" s="16"/>
      <c r="DI24" s="16">
        <f t="shared" ref="DI24:DL24" si="47">DI12+DI14+DI17+DI19+DI21+DI22/2</f>
        <v>7179.0570083049952</v>
      </c>
      <c r="DJ24" s="16">
        <f t="shared" si="47"/>
        <v>7183.1208314852793</v>
      </c>
      <c r="DK24" s="16"/>
      <c r="DL24" s="19">
        <f t="shared" si="47"/>
        <v>7183.1208314852793</v>
      </c>
      <c r="DM24" s="16">
        <f>DM12+DM14+DM17+DM19+DM21+DM22/2</f>
        <v>88.317081755088751</v>
      </c>
      <c r="DN24" s="16">
        <f t="shared" ref="DN24:DQ24" si="48">DN12+DN14+DN17+DN19+DN21+DN22/2</f>
        <v>4571.311794686977</v>
      </c>
      <c r="DO24" s="16">
        <f t="shared" si="48"/>
        <v>4659.628876442066</v>
      </c>
      <c r="DP24" s="16"/>
      <c r="DQ24" s="19">
        <f t="shared" si="48"/>
        <v>4659.628876442066</v>
      </c>
      <c r="DR24" s="16">
        <f>DR12+DR14+DR17+DR19+DR21+DR22/2</f>
        <v>14562.909681647221</v>
      </c>
      <c r="DS24" s="16">
        <f t="shared" ref="DS24:DT24" si="49">DS12+DS14+DS17+DS19+DS21+DS22/2</f>
        <v>99571.827288432425</v>
      </c>
      <c r="DT24" s="16">
        <f t="shared" si="49"/>
        <v>107517.15942769515</v>
      </c>
      <c r="DU24" s="16"/>
      <c r="DV24" s="19">
        <f t="shared" ref="DV24" si="50">DV12+DV14+DV17+DV19+DV21+DV22/2</f>
        <v>114134.73697007964</v>
      </c>
    </row>
    <row r="25" spans="1:126" x14ac:dyDescent="0.45">
      <c r="A25" s="17" t="s">
        <v>38</v>
      </c>
      <c r="B25" s="18">
        <f>B10+B11+B13+B15+B16+B18+B20+B22/2</f>
        <v>91.095089867637412</v>
      </c>
      <c r="C25" s="18">
        <f t="shared" ref="C25:Z25" si="51">C10+C11+C13+C15+C16+C18+C20+C22/2</f>
        <v>655.8225117337837</v>
      </c>
      <c r="D25" s="18">
        <f t="shared" si="51"/>
        <v>740.25161310415956</v>
      </c>
      <c r="E25" s="18">
        <f t="shared" si="51"/>
        <v>6.665988497261532</v>
      </c>
      <c r="F25" s="20">
        <f t="shared" si="51"/>
        <v>746.91760160142121</v>
      </c>
      <c r="G25" s="18">
        <f t="shared" si="51"/>
        <v>99.738740578905222</v>
      </c>
      <c r="H25" s="18">
        <f t="shared" si="51"/>
        <v>690.74113753511506</v>
      </c>
      <c r="I25" s="18">
        <f t="shared" si="51"/>
        <v>751.74643517651225</v>
      </c>
      <c r="J25" s="18">
        <f t="shared" si="51"/>
        <v>38.733442937508059</v>
      </c>
      <c r="K25" s="20">
        <f t="shared" si="51"/>
        <v>790.47987811402038</v>
      </c>
      <c r="L25" s="18">
        <f t="shared" si="51"/>
        <v>691.39672504875716</v>
      </c>
      <c r="M25" s="18">
        <f t="shared" si="51"/>
        <v>56.382450395996152</v>
      </c>
      <c r="N25" s="18">
        <f t="shared" si="51"/>
        <v>57.777264818925893</v>
      </c>
      <c r="O25" s="18">
        <f t="shared" si="51"/>
        <v>691.39672504875716</v>
      </c>
      <c r="P25" s="20">
        <f t="shared" si="51"/>
        <v>747.77917544475326</v>
      </c>
      <c r="Q25" s="18">
        <f t="shared" si="51"/>
        <v>8.5255899914916338</v>
      </c>
      <c r="R25" s="18">
        <f t="shared" si="51"/>
        <v>45.812668783380502</v>
      </c>
      <c r="S25" s="18">
        <f t="shared" si="51"/>
        <v>46.043714582607926</v>
      </c>
      <c r="T25" s="18">
        <f t="shared" si="51"/>
        <v>8.2945441922642154</v>
      </c>
      <c r="U25" s="20">
        <f t="shared" si="51"/>
        <v>54.338258774872138</v>
      </c>
      <c r="V25" s="18">
        <f t="shared" si="51"/>
        <v>277.03450451692322</v>
      </c>
      <c r="W25" s="18">
        <f t="shared" si="51"/>
        <v>1090.9524903076226</v>
      </c>
      <c r="X25" s="18">
        <f t="shared" si="51"/>
        <v>1187.9183704740433</v>
      </c>
      <c r="Y25" s="18">
        <f t="shared" si="51"/>
        <v>180.06862435050272</v>
      </c>
      <c r="Z25" s="20">
        <f t="shared" si="51"/>
        <v>1367.9869948245459</v>
      </c>
      <c r="AA25" s="18">
        <f t="shared" ref="AA25:AE25" si="52">AA10+AA11+AA13+AA15+AA16+AA18+AA20+AA22/2</f>
        <v>104.55586302865171</v>
      </c>
      <c r="AB25" s="18"/>
      <c r="AC25" s="18">
        <f t="shared" si="52"/>
        <v>40.215806174934357</v>
      </c>
      <c r="AD25" s="18">
        <f t="shared" si="52"/>
        <v>64.340056853717357</v>
      </c>
      <c r="AE25" s="20">
        <f t="shared" si="52"/>
        <v>104.55586302865171</v>
      </c>
      <c r="AF25" s="18">
        <f t="shared" ref="AF25:AJ25" si="53">AF10+AF11+AF13+AF15+AF16+AF18+AF20+AF22/2</f>
        <v>31.536995894619317</v>
      </c>
      <c r="AG25" s="18">
        <f t="shared" si="53"/>
        <v>8100.3124953532588</v>
      </c>
      <c r="AH25" s="18">
        <f t="shared" si="53"/>
        <v>8131.8494912478782</v>
      </c>
      <c r="AI25" s="18"/>
      <c r="AJ25" s="20">
        <f t="shared" si="53"/>
        <v>8131.8494912478782</v>
      </c>
      <c r="AK25" s="18">
        <f t="shared" ref="AK25:AM25" si="54">AK10+AK11+AK13+AK15+AK16+AK18+AK20+AK22/2</f>
        <v>67.695749709555599</v>
      </c>
      <c r="AL25" s="18">
        <f t="shared" si="54"/>
        <v>2179.25596888072</v>
      </c>
      <c r="AM25" s="18">
        <f t="shared" si="54"/>
        <v>2246.951718590276</v>
      </c>
      <c r="AN25" s="18"/>
      <c r="AO25" s="20">
        <f t="shared" ref="AO25:AP25" si="55">AO10+AO11+AO13+AO15+AO16+AO18+AO20+AO22/2</f>
        <v>2246.9517185902764</v>
      </c>
      <c r="AP25" s="18">
        <f t="shared" si="55"/>
        <v>631.21131969125804</v>
      </c>
      <c r="AQ25" s="18">
        <f t="shared" ref="AQ25:AU25" si="56">AQ10+AQ11+AQ13+AQ15+AQ16+AQ18+AQ20+AQ22/2</f>
        <v>23883.484835641921</v>
      </c>
      <c r="AR25" s="18">
        <f t="shared" si="56"/>
        <v>24407.130928585786</v>
      </c>
      <c r="AS25" s="18">
        <f t="shared" si="56"/>
        <v>107.54725910586065</v>
      </c>
      <c r="AT25" s="20">
        <f t="shared" si="56"/>
        <v>24514.696155333178</v>
      </c>
      <c r="AU25" s="18">
        <f t="shared" si="56"/>
        <v>3.1934210536833518</v>
      </c>
      <c r="AV25" s="18"/>
      <c r="AW25" s="18"/>
      <c r="AX25" s="18">
        <f t="shared" ref="AX25:BA25" si="57">AX10+AX11+AX13+AX15+AX16+AX18+AX20+AX22/2</f>
        <v>3.1934210536833518</v>
      </c>
      <c r="AY25" s="20">
        <f t="shared" si="57"/>
        <v>3.1934210536833518</v>
      </c>
      <c r="AZ25" s="18">
        <f t="shared" si="57"/>
        <v>472.82568636675376</v>
      </c>
      <c r="BA25" s="18">
        <f t="shared" si="57"/>
        <v>6664.2262042977618</v>
      </c>
      <c r="BB25" s="18">
        <f t="shared" ref="BB25:BF25" si="58">BB10+BB11+BB13+BB15+BB16+BB18+BB20+BB22/2</f>
        <v>7093.5169610942294</v>
      </c>
      <c r="BC25" s="18">
        <f t="shared" si="58"/>
        <v>43.534929570286856</v>
      </c>
      <c r="BD25" s="20">
        <f t="shared" si="58"/>
        <v>7137.0518906645157</v>
      </c>
      <c r="BE25" s="18">
        <f t="shared" si="58"/>
        <v>150.20982961421907</v>
      </c>
      <c r="BF25" s="18">
        <f t="shared" si="58"/>
        <v>16112.820851459026</v>
      </c>
      <c r="BG25" s="18">
        <f t="shared" ref="BG25:BX25" si="59">BG10+BG11+BG13+BG15+BG16+BG18+BG20+BG22/2</f>
        <v>16263.030681073247</v>
      </c>
      <c r="BH25" s="18"/>
      <c r="BI25" s="20">
        <f t="shared" si="59"/>
        <v>16263.030681073247</v>
      </c>
      <c r="BJ25" s="18">
        <f t="shared" si="59"/>
        <v>55.371238242253519</v>
      </c>
      <c r="BK25" s="18">
        <f t="shared" si="59"/>
        <v>31.396311650495981</v>
      </c>
      <c r="BL25" s="18"/>
      <c r="BM25" s="18"/>
      <c r="BN25" s="20">
        <f t="shared" si="59"/>
        <v>86.767549892749486</v>
      </c>
      <c r="BO25" s="18">
        <f t="shared" si="59"/>
        <v>16.114622979586553</v>
      </c>
      <c r="BP25" s="18">
        <f t="shared" si="59"/>
        <v>0</v>
      </c>
      <c r="BQ25" s="18"/>
      <c r="BR25" s="18"/>
      <c r="BS25" s="20">
        <f t="shared" si="59"/>
        <v>16.114622979586553</v>
      </c>
      <c r="BT25" s="18">
        <f t="shared" si="59"/>
        <v>23.660203222283606</v>
      </c>
      <c r="BU25" s="18">
        <f t="shared" si="59"/>
        <v>18.695965796569581</v>
      </c>
      <c r="BV25" s="18">
        <f t="shared" si="59"/>
        <v>18.695965796569581</v>
      </c>
      <c r="BW25" s="18">
        <f t="shared" si="59"/>
        <v>19.556516246200808</v>
      </c>
      <c r="BX25" s="20">
        <f t="shared" si="59"/>
        <v>42.356169018853187</v>
      </c>
      <c r="BY25" s="18">
        <f>BY10+BY11+BY13+BY15+BY16+BY18+BY20+BY22/2</f>
        <v>264.49349352911253</v>
      </c>
      <c r="BZ25" s="18">
        <f t="shared" ref="BZ25:CC25" si="60">BZ10+BZ11+BZ13+BZ15+BZ16+BZ18+BZ20+BZ22/2</f>
        <v>2509.8534621395233</v>
      </c>
      <c r="CA25" s="18">
        <f t="shared" si="60"/>
        <v>2774.3469556686359</v>
      </c>
      <c r="CB25" s="18">
        <f t="shared" si="60"/>
        <v>0</v>
      </c>
      <c r="CC25" s="20">
        <f t="shared" si="60"/>
        <v>2774.3469556686359</v>
      </c>
      <c r="CD25" s="18">
        <f>CD10+CD11+CD13+CD15+CD16+CD18+CD20+CD22/2</f>
        <v>81.511176857239533</v>
      </c>
      <c r="CE25" s="18">
        <f t="shared" ref="CE25:CH25" si="61">CE10+CE11+CE13+CE15+CE16+CE18+CE20+CE22/2</f>
        <v>804.78463240287056</v>
      </c>
      <c r="CF25" s="18">
        <f t="shared" si="61"/>
        <v>815.44409274253496</v>
      </c>
      <c r="CG25" s="18">
        <f t="shared" si="61"/>
        <v>70.883217375176642</v>
      </c>
      <c r="CH25" s="20">
        <f t="shared" si="61"/>
        <v>886.29580926010988</v>
      </c>
      <c r="CI25" s="18">
        <f>CI10+CI11+CI13+CI15+CI16+CI18+CI20+CI22/2</f>
        <v>818.23196857738958</v>
      </c>
      <c r="CJ25" s="18">
        <f t="shared" ref="CJ25:CM25" si="62">CJ10+CJ11+CJ13+CJ15+CJ16+CJ18+CJ20+CJ22/2</f>
        <v>4504.843320422945</v>
      </c>
      <c r="CK25" s="18">
        <f t="shared" si="62"/>
        <v>5031.2732523683453</v>
      </c>
      <c r="CL25" s="18">
        <f t="shared" si="62"/>
        <v>291.80203663198938</v>
      </c>
      <c r="CM25" s="20">
        <f t="shared" si="62"/>
        <v>5323.075289000335</v>
      </c>
      <c r="CN25" s="18">
        <f>CN10+CN11+CN13+CN15+CN16+CN18+CN20+CN22/2</f>
        <v>192.75173231397602</v>
      </c>
      <c r="CO25" s="18">
        <f t="shared" ref="CO25:CR25" si="63">CO10+CO11+CO13+CO15+CO16+CO18+CO20+CO22/2</f>
        <v>4156.9180817742299</v>
      </c>
      <c r="CP25" s="18">
        <f t="shared" si="63"/>
        <v>4167.7834556363478</v>
      </c>
      <c r="CQ25" s="18">
        <f t="shared" si="63"/>
        <v>181.88635845185777</v>
      </c>
      <c r="CR25" s="20">
        <f t="shared" si="63"/>
        <v>4349.6698140882063</v>
      </c>
      <c r="CS25" s="18">
        <f>CS10+CS11+CS13+CS15+CS16+CS18+CS20+CS22/2</f>
        <v>42.205865642786669</v>
      </c>
      <c r="CT25" s="18">
        <f t="shared" ref="CT25:CW25" si="64">CT10+CT11+CT13+CT15+CT16+CT18+CT20+CT22/2</f>
        <v>6239.167122333849</v>
      </c>
      <c r="CU25" s="18">
        <f t="shared" si="64"/>
        <v>6309.069604288904</v>
      </c>
      <c r="CV25" s="18">
        <f t="shared" si="64"/>
        <v>-27.696616312268162</v>
      </c>
      <c r="CW25" s="20">
        <f t="shared" si="64"/>
        <v>6281.3729879766361</v>
      </c>
      <c r="CX25" s="18">
        <f>CX10+CX11+CX13+CX15+CX16+CX18+CX20+CX22/2</f>
        <v>0.57857816943922202</v>
      </c>
      <c r="CY25" s="18">
        <f t="shared" ref="CY25:DB25" si="65">CY10+CY11+CY13+CY15+CY16+CY18+CY20+CY22/2</f>
        <v>193.66342818481061</v>
      </c>
      <c r="CZ25" s="18">
        <f t="shared" si="65"/>
        <v>194.24200635424987</v>
      </c>
      <c r="DA25" s="18">
        <f t="shared" si="65"/>
        <v>0</v>
      </c>
      <c r="DB25" s="20">
        <f t="shared" si="65"/>
        <v>194.24200635424987</v>
      </c>
      <c r="DC25" s="18">
        <f>DC10+DC11+DC13+DC15+DC16+DC18+DC20+DC22/2</f>
        <v>274.38097386460248</v>
      </c>
      <c r="DD25" s="18">
        <f t="shared" ref="DD25:DG25" si="66">DD10+DD11+DD13+DD15+DD16+DD18+DD20+DD22/2</f>
        <v>6333.3114465343424</v>
      </c>
      <c r="DE25" s="18">
        <f t="shared" si="66"/>
        <v>6491.6022305920687</v>
      </c>
      <c r="DF25" s="18">
        <f t="shared" si="66"/>
        <v>116.09018980687685</v>
      </c>
      <c r="DG25" s="20">
        <f t="shared" si="66"/>
        <v>6607.6924203989456</v>
      </c>
      <c r="DH25" s="18"/>
      <c r="DI25" s="18">
        <f t="shared" ref="DI25:DL25" si="67">DI10+DI11+DI13+DI15+DI16+DI18+DI20+DI22/2</f>
        <v>1962.8259472316877</v>
      </c>
      <c r="DJ25" s="18">
        <f t="shared" si="67"/>
        <v>1966.1441160900308</v>
      </c>
      <c r="DK25" s="18"/>
      <c r="DL25" s="20">
        <f t="shared" si="67"/>
        <v>1966.1441160900308</v>
      </c>
      <c r="DM25" s="18">
        <f>DM10+DM11+DM13+DM15+DM16+DM18+DM20+DM22/2</f>
        <v>25.969303321140593</v>
      </c>
      <c r="DN25" s="18">
        <f t="shared" ref="DN25:DQ25" si="68">DN10+DN11+DN13+DN15+DN16+DN18+DN20+DN22/2</f>
        <v>3456.9308148195832</v>
      </c>
      <c r="DO25" s="18">
        <f t="shared" si="68"/>
        <v>3482.9001181407243</v>
      </c>
      <c r="DP25" s="18"/>
      <c r="DQ25" s="20">
        <f t="shared" si="68"/>
        <v>3482.9001181407243</v>
      </c>
      <c r="DR25" s="18">
        <f>DR10+DR11+DR13+DR15+DR16+DR18+DR20+DR22/2</f>
        <v>3801.3779039059527</v>
      </c>
      <c r="DS25" s="18">
        <f t="shared" ref="DS25:DT25" si="69">DS10+DS11+DS13+DS15+DS16+DS18+DS20+DS22/2</f>
        <v>66915.155091922701</v>
      </c>
      <c r="DT25" s="18">
        <f t="shared" si="69"/>
        <v>68861.387140433537</v>
      </c>
      <c r="DU25" s="18"/>
      <c r="DV25" s="20">
        <f t="shared" ref="DV25" si="70">DV10+DV11+DV13+DV15+DV16+DV18+DV20+DV22/2</f>
        <v>70716.53299582866</v>
      </c>
    </row>
    <row r="26" spans="1:126" x14ac:dyDescent="0.45">
      <c r="A26" s="42" t="s">
        <v>47</v>
      </c>
      <c r="B26" s="37">
        <f>B24/(B24+B25)</f>
        <v>0.91118341632502131</v>
      </c>
      <c r="C26" s="37">
        <f t="shared" ref="C26:Z26" si="71">C24/(C24+C25)</f>
        <v>0.6695847742377814</v>
      </c>
      <c r="D26" s="37">
        <f t="shared" si="71"/>
        <v>0.74935593264211808</v>
      </c>
      <c r="E26" s="37">
        <f t="shared" si="71"/>
        <v>0.88325734613485929</v>
      </c>
      <c r="F26" s="37">
        <f t="shared" si="71"/>
        <v>0.75189562949281397</v>
      </c>
      <c r="G26" s="37">
        <f t="shared" si="71"/>
        <v>0.8153675160277104</v>
      </c>
      <c r="H26" s="37">
        <f t="shared" si="71"/>
        <v>0.47867665600791881</v>
      </c>
      <c r="I26" s="37">
        <f t="shared" si="71"/>
        <v>0.55595320075628185</v>
      </c>
      <c r="J26" s="37">
        <f t="shared" si="71"/>
        <v>0.77511117405646812</v>
      </c>
      <c r="K26" s="37">
        <f t="shared" si="71"/>
        <v>0.57619062520999864</v>
      </c>
      <c r="L26" s="37">
        <f t="shared" si="71"/>
        <v>0.83714493986371508</v>
      </c>
      <c r="M26" s="37">
        <f t="shared" si="71"/>
        <v>0.70613595383400152</v>
      </c>
      <c r="N26" s="37">
        <f t="shared" si="71"/>
        <v>0.70103957769024705</v>
      </c>
      <c r="O26" s="37">
        <f t="shared" si="71"/>
        <v>0.83714493986371508</v>
      </c>
      <c r="P26" s="37">
        <f t="shared" si="71"/>
        <v>0.83148025162210515</v>
      </c>
      <c r="Q26" s="37">
        <f t="shared" si="71"/>
        <v>0.73047099875099053</v>
      </c>
      <c r="R26" s="37">
        <f t="shared" si="71"/>
        <v>0.48406233586021075</v>
      </c>
      <c r="S26" s="37">
        <f t="shared" si="71"/>
        <v>0.48641840291863936</v>
      </c>
      <c r="T26" s="37">
        <f t="shared" si="71"/>
        <v>0.73047099875099064</v>
      </c>
      <c r="U26" s="37">
        <f t="shared" si="71"/>
        <v>0.54878452277721135</v>
      </c>
      <c r="V26" s="37">
        <f t="shared" si="71"/>
        <v>0.3295496297338194</v>
      </c>
      <c r="W26" s="37">
        <f t="shared" si="71"/>
        <v>0.13337124174828413</v>
      </c>
      <c r="X26" s="37">
        <f t="shared" si="71"/>
        <v>0.14560104903573462</v>
      </c>
      <c r="Y26" s="37">
        <f t="shared" si="71"/>
        <v>0.36077279368038623</v>
      </c>
      <c r="Z26" s="37">
        <f t="shared" si="71"/>
        <v>0.18185188312185696</v>
      </c>
      <c r="AA26" s="37">
        <f t="shared" ref="AA26" si="72">AA24/(AA24+AA25)</f>
        <v>0.8521831474982573</v>
      </c>
      <c r="AB26" s="37"/>
      <c r="AC26" s="37">
        <f t="shared" ref="AC26" si="73">AC24/(AC24+AC25)</f>
        <v>0.85218314749825741</v>
      </c>
      <c r="AD26" s="37">
        <f t="shared" ref="AD26" si="74">AD24/(AD24+AD25)</f>
        <v>0.85218314749825741</v>
      </c>
      <c r="AE26" s="37">
        <f t="shared" ref="AE26" si="75">AE24/(AE24+AE25)</f>
        <v>0.8521831474982573</v>
      </c>
      <c r="AF26" s="37">
        <f t="shared" ref="AF26" si="76">AF24/(AF24+AF25)</f>
        <v>0.44366731468149545</v>
      </c>
      <c r="AG26" s="37">
        <f t="shared" ref="AG26" si="77">AG24/(AG24+AG25)</f>
        <v>0.41494199158200273</v>
      </c>
      <c r="AH26" s="37">
        <f t="shared" ref="AH26" si="78">AH24/(AH24+AH25)</f>
        <v>0.41505912297489328</v>
      </c>
      <c r="AI26" s="37"/>
      <c r="AJ26" s="37">
        <f t="shared" ref="AJ26" si="79">AJ24/(AJ24+AJ25)</f>
        <v>0.41505912297489328</v>
      </c>
      <c r="AK26" s="37">
        <f t="shared" ref="AK26" si="80">AK24/(AK24+AK25)</f>
        <v>0.85756574600387914</v>
      </c>
      <c r="AL26" s="37">
        <f t="shared" ref="AL26" si="81">AL24/(AL24+AL25)</f>
        <v>0.75531043957623201</v>
      </c>
      <c r="AM26" s="37">
        <f t="shared" ref="AM26" si="82">AM24/(AM24+AM25)</f>
        <v>0.76049081511040095</v>
      </c>
      <c r="AN26" s="37"/>
      <c r="AO26" s="37">
        <f t="shared" ref="AO26" si="83">AO24/(AO24+AO25)</f>
        <v>0.76049081511040073</v>
      </c>
      <c r="AP26" s="37">
        <f t="shared" ref="AP26" si="84">AP24/(AP24+AP25)</f>
        <v>0.80131519494168335</v>
      </c>
      <c r="AQ26" s="37">
        <f t="shared" ref="AQ26" si="85">AQ24/(AQ24+AQ25)</f>
        <v>0.64329549158928001</v>
      </c>
      <c r="AR26" s="37">
        <f t="shared" ref="AR26" si="86">AR24/(AR24+AR25)</f>
        <v>0.6501763158419348</v>
      </c>
      <c r="AS26" s="37">
        <f t="shared" ref="AS26" si="87">AS24/(AS24+AS25)</f>
        <v>0.70377620688420883</v>
      </c>
      <c r="AT26" s="37">
        <f t="shared" ref="AT26" si="88">AT24/(AT24+AT25)</f>
        <v>0.65045362282990438</v>
      </c>
      <c r="AU26" s="37">
        <f t="shared" ref="AU26" si="89">AU24/(AU24+AU25)</f>
        <v>0.48650652016868806</v>
      </c>
      <c r="AV26" s="37"/>
      <c r="AW26" s="37"/>
      <c r="AX26" s="37">
        <f t="shared" ref="AX26" si="90">AX24/(AX24+AX25)</f>
        <v>0.48650652016868806</v>
      </c>
      <c r="AY26" s="37">
        <f t="shared" ref="AY26" si="91">AY24/(AY24+AY25)</f>
        <v>0.48650652016868806</v>
      </c>
      <c r="AZ26" s="37">
        <f t="shared" ref="AZ26" si="92">AZ24/(AZ24+AZ25)</f>
        <v>0.82233032252816218</v>
      </c>
      <c r="BA26" s="37">
        <f t="shared" ref="BA26" si="93">BA24/(BA24+BA25)</f>
        <v>0.66831250662782538</v>
      </c>
      <c r="BB26" s="37">
        <f t="shared" ref="BB26" si="94">BB24/(BB24+BB25)</f>
        <v>0.68484620873814739</v>
      </c>
      <c r="BC26" s="37">
        <f t="shared" ref="BC26" si="95">BC24/(BC24+BC25)</f>
        <v>0.82233032252816218</v>
      </c>
      <c r="BD26" s="37">
        <f t="shared" ref="BD26" si="96">BD24/(BD24+BD25)</f>
        <v>0.68632680145580405</v>
      </c>
      <c r="BE26" s="37">
        <f t="shared" ref="BE26" si="97">BE24/(BE24+BE25)</f>
        <v>0.69665570601269189</v>
      </c>
      <c r="BF26" s="37">
        <f t="shared" ref="BF26" si="98">BF24/(BF24+BF25)</f>
        <v>0.63940205540361561</v>
      </c>
      <c r="BG26" s="37">
        <f t="shared" ref="BG26" si="99">BG24/(BG24+BG25)</f>
        <v>0.64002958041420988</v>
      </c>
      <c r="BH26" s="37"/>
      <c r="BI26" s="37">
        <f t="shared" ref="BI26" si="100">BI24/(BI24+BI25)</f>
        <v>0.64002958041420988</v>
      </c>
      <c r="BJ26" s="37">
        <f t="shared" ref="BJ26" si="101">BJ24/(BJ24+BJ25)</f>
        <v>0.5218756827992328</v>
      </c>
      <c r="BK26" s="37">
        <f t="shared" ref="BK26" si="102">BK24/(BK24+BK25)</f>
        <v>0.33734998556828805</v>
      </c>
      <c r="BL26" s="37"/>
      <c r="BM26" s="37"/>
      <c r="BN26" s="37">
        <f t="shared" ref="BN26" si="103">BN24/(BN24+BN25)</f>
        <v>0.46830097591844111</v>
      </c>
      <c r="BO26" s="37">
        <f t="shared" ref="BO26" si="104">BO24/(BO24+BO25)</f>
        <v>0.47264597017257531</v>
      </c>
      <c r="BP26" s="37" t="e">
        <f t="shared" ref="BP26" si="105">BP24/(BP24+BP25)</f>
        <v>#DIV/0!</v>
      </c>
      <c r="BQ26" s="37"/>
      <c r="BR26" s="37"/>
      <c r="BS26" s="37">
        <f t="shared" ref="BS26" si="106">BS24/(BS24+BS25)</f>
        <v>0.47264597017257531</v>
      </c>
      <c r="BT26" s="37">
        <f t="shared" ref="BT26" si="107">BT24/(BT24+BT25)</f>
        <v>0.35504326751597726</v>
      </c>
      <c r="BU26" s="37">
        <f t="shared" ref="BU26" si="108">BU24/(BU24+BU25)</f>
        <v>0.32329738472388664</v>
      </c>
      <c r="BV26" s="37">
        <f t="shared" ref="BV26" si="109">BV24/(BV24+BV25)</f>
        <v>0.32329738472388664</v>
      </c>
      <c r="BW26" s="37">
        <f t="shared" ref="BW26" si="110">BW24/(BW24+BW25)</f>
        <v>0.39976180984362186</v>
      </c>
      <c r="BX26" s="37">
        <f t="shared" ref="BX26" si="111">BX24/(BX24+BX25)</f>
        <v>0.34140564100718379</v>
      </c>
      <c r="BY26" s="37">
        <f>BY24/(BY24+BY25)</f>
        <v>0.83603852334637108</v>
      </c>
      <c r="BZ26" s="37">
        <f t="shared" ref="BZ26" si="112">BZ24/(BZ24+BZ25)</f>
        <v>0.71463899138377451</v>
      </c>
      <c r="CA26" s="37">
        <f t="shared" ref="CA26" si="113">CA24/(CA24+CA25)</f>
        <v>0.73345388507698961</v>
      </c>
      <c r="CB26" s="37" t="e">
        <f t="shared" ref="CB26" si="114">CB24/(CB24+CB25)</f>
        <v>#DIV/0!</v>
      </c>
      <c r="CC26" s="37">
        <f t="shared" ref="CC26" si="115">CC24/(CC24+CC25)</f>
        <v>0.73345388507698972</v>
      </c>
      <c r="CD26" s="37">
        <f>CD24/(CD24+CD25)</f>
        <v>0.69626042189489235</v>
      </c>
      <c r="CE26" s="37">
        <f t="shared" ref="CE26" si="116">CE24/(CE24+CE25)</f>
        <v>0.49361770711023834</v>
      </c>
      <c r="CF26" s="37">
        <f t="shared" ref="CF26" si="117">CF24/(CF24+CF25)</f>
        <v>0.49796904377766632</v>
      </c>
      <c r="CG26" s="37">
        <f t="shared" ref="CG26" si="118">CG24/(CG24+CG25)</f>
        <v>0.69627882157865151</v>
      </c>
      <c r="CH26" s="37">
        <f t="shared" ref="CH26" si="119">CH24/(CH24+CH25)</f>
        <v>0.52289189600055308</v>
      </c>
      <c r="CI26" s="37">
        <f>CI24/(CI24+CI25)</f>
        <v>0.76448651594098616</v>
      </c>
      <c r="CJ26" s="37">
        <f t="shared" ref="CJ26" si="120">CJ24/(CJ24+CJ25)</f>
        <v>0.61277066294568761</v>
      </c>
      <c r="CK26" s="37">
        <f t="shared" ref="CK26" si="121">CK24/(CK24+CK25)</f>
        <v>0.63721387683188058</v>
      </c>
      <c r="CL26" s="37">
        <f t="shared" ref="CL26" si="122">CL24/(CL24+CL25)</f>
        <v>0.7645517293892421</v>
      </c>
      <c r="CM26" s="37">
        <f t="shared" ref="CM26" si="123">CM24/(CM24+CM25)</f>
        <v>0.64765987232209288</v>
      </c>
      <c r="CN26" s="37">
        <f>CN24/(CN24+CN25)</f>
        <v>0.75679744863492326</v>
      </c>
      <c r="CO26" s="37">
        <f t="shared" ref="CO26" si="124">CO24/(CO24+CO25)</f>
        <v>0.49667225452246505</v>
      </c>
      <c r="CP26" s="37">
        <f t="shared" ref="CP26" si="125">CP24/(CP24+CP25)</f>
        <v>0.49807182075904977</v>
      </c>
      <c r="CQ26" s="37">
        <f t="shared" ref="CQ26" si="126">CQ24/(CQ24+CQ25)</f>
        <v>0.75679748217858611</v>
      </c>
      <c r="CR26" s="37">
        <f t="shared" ref="CR26" si="127">CR24/(CR24+CR25)</f>
        <v>0.5194492056185126</v>
      </c>
      <c r="CS26" s="37">
        <f>CS24/(CS24+CS25)</f>
        <v>0.47265300476209776</v>
      </c>
      <c r="CT26" s="37">
        <f t="shared" ref="CT26" si="128">CT24/(CT24+CT25)</f>
        <v>0.38857312439143527</v>
      </c>
      <c r="CU26" s="37">
        <f t="shared" ref="CU26" si="129">CU24/(CU24+CU25)</f>
        <v>0.38818203811188423</v>
      </c>
      <c r="CV26" s="37">
        <f t="shared" ref="CV26" si="130">CV24/(CV24+CV25)</f>
        <v>0</v>
      </c>
      <c r="CW26" s="37">
        <f t="shared" ref="CW26" si="131">CW24/(CW24+CW25)</f>
        <v>0.38922744914415286</v>
      </c>
      <c r="CX26" s="37">
        <f>CX24/(CX24+CX25)</f>
        <v>0.89748457905890788</v>
      </c>
      <c r="CY26" s="37">
        <f t="shared" ref="CY26" si="132">CY24/(CY24+CY25)</f>
        <v>0.77727966791539804</v>
      </c>
      <c r="CZ26" s="37">
        <f t="shared" ref="CZ26" si="133">CZ24/(CZ24+CZ25)</f>
        <v>0.77805483902951211</v>
      </c>
      <c r="DA26" s="37"/>
      <c r="DB26" s="37">
        <f t="shared" ref="DB26" si="134">DB24/(DB24+DB25)</f>
        <v>0.77805483902951211</v>
      </c>
      <c r="DC26" s="37">
        <f>DC24/(DC24+DC25)</f>
        <v>0.76206382119879812</v>
      </c>
      <c r="DD26" s="37">
        <f t="shared" ref="DD26" si="135">DD24/(DD24+DD25)</f>
        <v>0.52503284584376608</v>
      </c>
      <c r="DE26" s="37">
        <f t="shared" ref="DE26" si="136">DE24/(DE24+DE25)</f>
        <v>0.53704823914786448</v>
      </c>
      <c r="DF26" s="37">
        <f t="shared" ref="DF26" si="137">DF24/(DF24+DF25)</f>
        <v>0.75044010058941402</v>
      </c>
      <c r="DG26" s="37">
        <f t="shared" ref="DG26" si="138">DG24/(DG24+DG25)</f>
        <v>0.54390010302425784</v>
      </c>
      <c r="DH26" s="37"/>
      <c r="DI26" s="37">
        <f t="shared" ref="DI26" si="139">DI24/(DI24+DI25)</f>
        <v>0.78529303462117472</v>
      </c>
      <c r="DJ26" s="37">
        <f t="shared" ref="DJ26" si="140">DJ24/(DJ24+DJ25)</f>
        <v>0.78510359822828302</v>
      </c>
      <c r="DK26" s="37"/>
      <c r="DL26" s="37">
        <f t="shared" ref="DL26" si="141">DL24/(DL24+DL25)</f>
        <v>0.78510359822828302</v>
      </c>
      <c r="DM26" s="37">
        <f>DM24/(DM24+DM25)</f>
        <v>0.77276992964805913</v>
      </c>
      <c r="DN26" s="37">
        <f t="shared" ref="DN26" si="142">DN24/(DN24+DN25)</f>
        <v>0.56940379321296364</v>
      </c>
      <c r="DO26" s="37">
        <f t="shared" ref="DO26" si="143">DO24/(DO24+DO25)</f>
        <v>0.57225818655875949</v>
      </c>
      <c r="DP26" s="37"/>
      <c r="DQ26" s="37">
        <f t="shared" ref="DQ26" si="144">DQ24/(DQ24+DQ25)</f>
        <v>0.57225818655875949</v>
      </c>
      <c r="DR26" s="37">
        <f>DR24/(DR24+DR25)</f>
        <v>0.79300161325634966</v>
      </c>
      <c r="DS26" s="37">
        <f t="shared" ref="DS26:DT26" si="145">DS24/(DS24+DS25)</f>
        <v>0.59807575261921231</v>
      </c>
      <c r="DT26" s="37">
        <f t="shared" si="145"/>
        <v>0.60958184268836313</v>
      </c>
      <c r="DU26" s="37"/>
      <c r="DV26" s="37">
        <f t="shared" ref="DV26" si="146">DV24/(DV24+DV25)</f>
        <v>0.61744091339555984</v>
      </c>
    </row>
    <row r="27" spans="1:126" x14ac:dyDescent="0.45">
      <c r="A27" s="42" t="s">
        <v>48</v>
      </c>
      <c r="B27" s="37">
        <f>B25/(B24+B25)</f>
        <v>8.8816583674978564E-2</v>
      </c>
      <c r="C27" s="37">
        <f t="shared" ref="C27:Z27" si="147">C25/(C24+C25)</f>
        <v>0.3304152257622186</v>
      </c>
      <c r="D27" s="37">
        <f t="shared" si="147"/>
        <v>0.25064406735788203</v>
      </c>
      <c r="E27" s="37">
        <f t="shared" si="147"/>
        <v>0.11674265386514077</v>
      </c>
      <c r="F27" s="37">
        <f t="shared" si="147"/>
        <v>0.24810437050718606</v>
      </c>
      <c r="G27" s="37">
        <f>G25/(G24+G25)</f>
        <v>0.18463248397228965</v>
      </c>
      <c r="H27" s="37">
        <f t="shared" si="147"/>
        <v>0.52132334399208113</v>
      </c>
      <c r="I27" s="37">
        <f t="shared" si="147"/>
        <v>0.44404679924371815</v>
      </c>
      <c r="J27" s="37">
        <f t="shared" si="147"/>
        <v>0.22488882594353191</v>
      </c>
      <c r="K27" s="37">
        <f t="shared" si="147"/>
        <v>0.42380937479000147</v>
      </c>
      <c r="L27" s="37">
        <f t="shared" si="147"/>
        <v>0.16285506013628481</v>
      </c>
      <c r="M27" s="37">
        <f t="shared" si="147"/>
        <v>0.29386404616599843</v>
      </c>
      <c r="N27" s="37">
        <f t="shared" si="147"/>
        <v>0.298960422309753</v>
      </c>
      <c r="O27" s="37">
        <f t="shared" si="147"/>
        <v>0.16285506013628481</v>
      </c>
      <c r="P27" s="37">
        <f t="shared" si="147"/>
        <v>0.16851974837789474</v>
      </c>
      <c r="Q27" s="37">
        <f t="shared" si="147"/>
        <v>0.26952900124900936</v>
      </c>
      <c r="R27" s="37">
        <f t="shared" si="147"/>
        <v>0.51593766413978914</v>
      </c>
      <c r="S27" s="37">
        <f t="shared" si="147"/>
        <v>0.51358159708136064</v>
      </c>
      <c r="T27" s="37">
        <f t="shared" si="147"/>
        <v>0.2695290012490093</v>
      </c>
      <c r="U27" s="37">
        <f t="shared" si="147"/>
        <v>0.4512154772227886</v>
      </c>
      <c r="V27" s="37">
        <f t="shared" si="147"/>
        <v>0.67045037026618071</v>
      </c>
      <c r="W27" s="37">
        <f t="shared" si="147"/>
        <v>0.86662875825171581</v>
      </c>
      <c r="X27" s="37">
        <f t="shared" si="147"/>
        <v>0.85439895096426532</v>
      </c>
      <c r="Y27" s="37">
        <f t="shared" si="147"/>
        <v>0.63922720631961372</v>
      </c>
      <c r="Z27" s="37">
        <f t="shared" si="147"/>
        <v>0.81814811687814304</v>
      </c>
      <c r="AA27" s="37">
        <f t="shared" ref="AA27:AE27" si="148">AA25/(AA24+AA25)</f>
        <v>0.14781685250174267</v>
      </c>
      <c r="AB27" s="37"/>
      <c r="AC27" s="37">
        <f t="shared" si="148"/>
        <v>0.1478168525017427</v>
      </c>
      <c r="AD27" s="37">
        <f t="shared" si="148"/>
        <v>0.14781685250174267</v>
      </c>
      <c r="AE27" s="37">
        <f t="shared" si="148"/>
        <v>0.14781685250174267</v>
      </c>
      <c r="AF27" s="37">
        <f t="shared" ref="AF27:AJ27" si="149">AF25/(AF24+AF25)</f>
        <v>0.55633268531850455</v>
      </c>
      <c r="AG27" s="37">
        <f t="shared" si="149"/>
        <v>0.58505800841799727</v>
      </c>
      <c r="AH27" s="37">
        <f t="shared" si="149"/>
        <v>0.58494087702510678</v>
      </c>
      <c r="AI27" s="37"/>
      <c r="AJ27" s="37">
        <f t="shared" si="149"/>
        <v>0.58494087702510678</v>
      </c>
      <c r="AK27" s="37">
        <f t="shared" ref="AK27:AM27" si="150">AK25/(AK24+AK25)</f>
        <v>0.14243425399612092</v>
      </c>
      <c r="AL27" s="37">
        <f t="shared" si="150"/>
        <v>0.24468956042376802</v>
      </c>
      <c r="AM27" s="37">
        <f t="shared" si="150"/>
        <v>0.23950918488959916</v>
      </c>
      <c r="AN27" s="37"/>
      <c r="AO27" s="37">
        <f t="shared" ref="AO27:AP27" si="151">AO25/(AO24+AO25)</f>
        <v>0.23950918488959919</v>
      </c>
      <c r="AP27" s="37">
        <f t="shared" si="151"/>
        <v>0.19868480505831668</v>
      </c>
      <c r="AQ27" s="37">
        <f t="shared" ref="AQ27:AU27" si="152">AQ25/(AQ24+AQ25)</f>
        <v>0.35670450841071999</v>
      </c>
      <c r="AR27" s="37">
        <f t="shared" si="152"/>
        <v>0.3498236841580652</v>
      </c>
      <c r="AS27" s="37">
        <f t="shared" si="152"/>
        <v>0.29622379311579122</v>
      </c>
      <c r="AT27" s="37">
        <f t="shared" si="152"/>
        <v>0.34954637717009568</v>
      </c>
      <c r="AU27" s="37">
        <f t="shared" si="152"/>
        <v>0.51349347983131188</v>
      </c>
      <c r="AV27" s="37"/>
      <c r="AW27" s="37"/>
      <c r="AX27" s="37">
        <f t="shared" ref="AX27:BA27" si="153">AX25/(AX24+AX25)</f>
        <v>0.51349347983131188</v>
      </c>
      <c r="AY27" s="37">
        <f t="shared" si="153"/>
        <v>0.51349347983131188</v>
      </c>
      <c r="AZ27" s="37">
        <f t="shared" si="153"/>
        <v>0.17766967747183779</v>
      </c>
      <c r="BA27" s="37">
        <f t="shared" si="153"/>
        <v>0.33168749337217468</v>
      </c>
      <c r="BB27" s="37">
        <f t="shared" ref="BB27:BF27" si="154">BB25/(BB24+BB25)</f>
        <v>0.31515379126185272</v>
      </c>
      <c r="BC27" s="37">
        <f t="shared" si="154"/>
        <v>0.17766967747183773</v>
      </c>
      <c r="BD27" s="37">
        <f t="shared" si="154"/>
        <v>0.3136731985441959</v>
      </c>
      <c r="BE27" s="37">
        <f t="shared" si="154"/>
        <v>0.30334429398730817</v>
      </c>
      <c r="BF27" s="37">
        <f t="shared" si="154"/>
        <v>0.36059794459638445</v>
      </c>
      <c r="BG27" s="37">
        <f t="shared" ref="BG27:BX27" si="155">BG25/(BG24+BG25)</f>
        <v>0.35997041958579018</v>
      </c>
      <c r="BH27" s="37"/>
      <c r="BI27" s="37">
        <f t="shared" si="155"/>
        <v>0.35997041958579018</v>
      </c>
      <c r="BJ27" s="37">
        <f t="shared" si="155"/>
        <v>0.47812431720076731</v>
      </c>
      <c r="BK27" s="37">
        <f t="shared" si="155"/>
        <v>0.66265001443171201</v>
      </c>
      <c r="BL27" s="37"/>
      <c r="BM27" s="37"/>
      <c r="BN27" s="37">
        <f t="shared" si="155"/>
        <v>0.53169902408155889</v>
      </c>
      <c r="BO27" s="37">
        <f t="shared" si="155"/>
        <v>0.52735402982742463</v>
      </c>
      <c r="BP27" s="37" t="e">
        <f t="shared" si="155"/>
        <v>#DIV/0!</v>
      </c>
      <c r="BQ27" s="37"/>
      <c r="BR27" s="37"/>
      <c r="BS27" s="37">
        <f t="shared" si="155"/>
        <v>0.52735402982742463</v>
      </c>
      <c r="BT27" s="37">
        <f t="shared" si="155"/>
        <v>0.64495673248402274</v>
      </c>
      <c r="BU27" s="37">
        <f t="shared" si="155"/>
        <v>0.67670261527611331</v>
      </c>
      <c r="BV27" s="37">
        <f t="shared" si="155"/>
        <v>0.67670261527611331</v>
      </c>
      <c r="BW27" s="37">
        <f t="shared" si="155"/>
        <v>0.60023819015637814</v>
      </c>
      <c r="BX27" s="37">
        <f t="shared" si="155"/>
        <v>0.65859435899281615</v>
      </c>
      <c r="BY27" s="37">
        <f>BY25/(BY24+BY25)</f>
        <v>0.1639614766536289</v>
      </c>
      <c r="BZ27" s="37">
        <f t="shared" ref="BZ27:CC27" si="156">BZ25/(BZ24+BZ25)</f>
        <v>0.2853610086162256</v>
      </c>
      <c r="CA27" s="37">
        <f t="shared" si="156"/>
        <v>0.26654611492301034</v>
      </c>
      <c r="CB27" s="37" t="e">
        <f t="shared" si="156"/>
        <v>#DIV/0!</v>
      </c>
      <c r="CC27" s="37">
        <f t="shared" si="156"/>
        <v>0.26654611492301028</v>
      </c>
      <c r="CD27" s="37">
        <f>CD25/(CD24+CD25)</f>
        <v>0.3037395781051076</v>
      </c>
      <c r="CE27" s="37">
        <f t="shared" ref="CE27:CH27" si="157">CE25/(CE24+CE25)</f>
        <v>0.50638229288976178</v>
      </c>
      <c r="CF27" s="37">
        <f t="shared" si="157"/>
        <v>0.50203095622233374</v>
      </c>
      <c r="CG27" s="37">
        <f t="shared" si="157"/>
        <v>0.30372117842134855</v>
      </c>
      <c r="CH27" s="37">
        <f t="shared" si="157"/>
        <v>0.47710810399944681</v>
      </c>
      <c r="CI27" s="37">
        <f>CI25/(CI24+CI25)</f>
        <v>0.23551348405901384</v>
      </c>
      <c r="CJ27" s="37">
        <f t="shared" ref="CJ27:CM27" si="158">CJ25/(CJ24+CJ25)</f>
        <v>0.38722933705431239</v>
      </c>
      <c r="CK27" s="37">
        <f t="shared" si="158"/>
        <v>0.36278612316811953</v>
      </c>
      <c r="CL27" s="37">
        <f t="shared" si="158"/>
        <v>0.23544827061075779</v>
      </c>
      <c r="CM27" s="37">
        <f t="shared" si="158"/>
        <v>0.35234012767790707</v>
      </c>
      <c r="CN27" s="37">
        <f>CN25/(CN24+CN25)</f>
        <v>0.24320255136507668</v>
      </c>
      <c r="CO27" s="37">
        <f t="shared" ref="CO27:CR27" si="159">CO25/(CO24+CO25)</f>
        <v>0.50332774547753489</v>
      </c>
      <c r="CP27" s="37">
        <f t="shared" si="159"/>
        <v>0.50192817924095023</v>
      </c>
      <c r="CQ27" s="37">
        <f t="shared" si="159"/>
        <v>0.24320251782141392</v>
      </c>
      <c r="CR27" s="37">
        <f t="shared" si="159"/>
        <v>0.48055079438148746</v>
      </c>
      <c r="CS27" s="37">
        <f>CS25/(CS24+CS25)</f>
        <v>0.52734699523790229</v>
      </c>
      <c r="CT27" s="37">
        <f t="shared" ref="CT27:CW27" si="160">CT25/(CT24+CT25)</f>
        <v>0.61142687560856468</v>
      </c>
      <c r="CU27" s="37">
        <f t="shared" si="160"/>
        <v>0.61181796188811577</v>
      </c>
      <c r="CV27" s="37">
        <f t="shared" si="160"/>
        <v>1</v>
      </c>
      <c r="CW27" s="37">
        <f t="shared" si="160"/>
        <v>0.61077255085584714</v>
      </c>
      <c r="CX27" s="37">
        <f>CX25/(CX24+CX25)</f>
        <v>0.10251542094109208</v>
      </c>
      <c r="CY27" s="37">
        <f t="shared" ref="CY27:DB27" si="161">CY25/(CY24+CY25)</f>
        <v>0.22272033208460196</v>
      </c>
      <c r="CZ27" s="37">
        <f t="shared" si="161"/>
        <v>0.22194516097048789</v>
      </c>
      <c r="DA27" s="37"/>
      <c r="DB27" s="37">
        <f t="shared" si="161"/>
        <v>0.22194516097048789</v>
      </c>
      <c r="DC27" s="37">
        <f>DC25/(DC24+DC25)</f>
        <v>0.23793617880120188</v>
      </c>
      <c r="DD27" s="37">
        <f t="shared" ref="DD27:DG27" si="162">DD25/(DD24+DD25)</f>
        <v>0.47496715415623392</v>
      </c>
      <c r="DE27" s="37">
        <f t="shared" si="162"/>
        <v>0.46295176085213552</v>
      </c>
      <c r="DF27" s="37">
        <f t="shared" si="162"/>
        <v>0.24955989941058601</v>
      </c>
      <c r="DG27" s="37">
        <f t="shared" si="162"/>
        <v>0.45609989697574221</v>
      </c>
      <c r="DH27" s="37"/>
      <c r="DI27" s="37">
        <f t="shared" ref="DI27:DL27" si="163">DI25/(DI24+DI25)</f>
        <v>0.2147069653788253</v>
      </c>
      <c r="DJ27" s="37">
        <f t="shared" si="163"/>
        <v>0.21489640177171698</v>
      </c>
      <c r="DK27" s="37"/>
      <c r="DL27" s="37">
        <f t="shared" si="163"/>
        <v>0.21489640177171698</v>
      </c>
      <c r="DM27" s="37">
        <f>DM25/(DM24+DM25)</f>
        <v>0.22723007035194082</v>
      </c>
      <c r="DN27" s="37">
        <f t="shared" ref="DN27:DQ27" si="164">DN25/(DN24+DN25)</f>
        <v>0.43059620678703636</v>
      </c>
      <c r="DO27" s="37">
        <f t="shared" si="164"/>
        <v>0.42774181344124063</v>
      </c>
      <c r="DP27" s="37"/>
      <c r="DQ27" s="37">
        <f t="shared" si="164"/>
        <v>0.42774181344124063</v>
      </c>
      <c r="DR27" s="37">
        <f>DR25/(DR24+DR25)</f>
        <v>0.20699838674365034</v>
      </c>
      <c r="DS27" s="37">
        <f t="shared" ref="DS27:DT27" si="165">DS25/(DS24+DS25)</f>
        <v>0.40192424738078775</v>
      </c>
      <c r="DT27" s="37">
        <f t="shared" si="165"/>
        <v>0.39041815731163687</v>
      </c>
      <c r="DU27" s="37"/>
      <c r="DV27" s="37">
        <f t="shared" ref="DV27" si="166">DV25/(DV24+DV25)</f>
        <v>0.3825590866044401</v>
      </c>
    </row>
    <row r="28" spans="1:126" x14ac:dyDescent="0.45">
      <c r="A28" t="s">
        <v>53</v>
      </c>
      <c r="B28" s="30">
        <f>B24/SUM(B$8:B$23)</f>
        <v>0.16904194245437984</v>
      </c>
      <c r="C28" s="30">
        <f t="shared" ref="C28:BN28" si="167">C24/SUM(C$8:C$23)</f>
        <v>0.18309793816313794</v>
      </c>
      <c r="D28" s="30">
        <f t="shared" si="167"/>
        <v>0.18079698400353655</v>
      </c>
      <c r="E28" s="30">
        <f t="shared" si="167"/>
        <v>9.23644188236796E-2</v>
      </c>
      <c r="F28" s="30">
        <f t="shared" si="167"/>
        <v>0.17702075667923808</v>
      </c>
      <c r="G28" s="30">
        <f t="shared" si="167"/>
        <v>0.12298147105444134</v>
      </c>
      <c r="H28" s="30">
        <f t="shared" si="167"/>
        <v>0.17596560443371276</v>
      </c>
      <c r="I28" s="30">
        <f t="shared" si="167"/>
        <v>0.17817553551793197</v>
      </c>
      <c r="J28" s="30">
        <f t="shared" si="167"/>
        <v>7.0136588867679511E-2</v>
      </c>
      <c r="K28" s="30">
        <f t="shared" si="167"/>
        <v>0.14955750803440745</v>
      </c>
      <c r="L28" s="30">
        <f t="shared" si="167"/>
        <v>0.20110724841324859</v>
      </c>
      <c r="M28" s="30">
        <f t="shared" si="167"/>
        <v>0.19094575699741867</v>
      </c>
      <c r="N28" s="30">
        <f t="shared" si="167"/>
        <v>0.19057113115163687</v>
      </c>
      <c r="O28" s="30">
        <f t="shared" si="167"/>
        <v>0.20110724841324859</v>
      </c>
      <c r="P28" s="30">
        <f t="shared" si="167"/>
        <v>0.20071502038026245</v>
      </c>
      <c r="Q28" s="30">
        <f t="shared" si="167"/>
        <v>5.2539684408001906E-2</v>
      </c>
      <c r="R28" s="30">
        <f t="shared" si="167"/>
        <v>5.8246923812986115E-2</v>
      </c>
      <c r="S28" s="30">
        <f t="shared" si="167"/>
        <v>5.8156212927875081E-2</v>
      </c>
      <c r="T28" s="30">
        <f t="shared" si="167"/>
        <v>5.2539684408001913E-2</v>
      </c>
      <c r="U28" s="30">
        <f t="shared" si="167"/>
        <v>5.6115736448938677E-2</v>
      </c>
      <c r="V28" s="30">
        <f t="shared" si="167"/>
        <v>2.6952358540329742E-2</v>
      </c>
      <c r="W28" s="30">
        <f t="shared" si="167"/>
        <v>2.1859316847546016E-2</v>
      </c>
      <c r="X28" s="30">
        <f t="shared" si="167"/>
        <v>2.2585372242086069E-2</v>
      </c>
      <c r="Y28" s="30">
        <f t="shared" si="167"/>
        <v>2.6958797144218481E-2</v>
      </c>
      <c r="Z28" s="30">
        <f t="shared" si="167"/>
        <v>2.3880186950964836E-2</v>
      </c>
      <c r="AA28" s="30">
        <f t="shared" si="167"/>
        <v>0.13384023455865188</v>
      </c>
      <c r="AB28" s="30" t="e">
        <f t="shared" si="167"/>
        <v>#DIV/0!</v>
      </c>
      <c r="AC28" s="30">
        <f t="shared" si="167"/>
        <v>0.13384023455865188</v>
      </c>
      <c r="AD28" s="30">
        <f t="shared" si="167"/>
        <v>0.13384023455865188</v>
      </c>
      <c r="AE28" s="30">
        <f t="shared" si="167"/>
        <v>0.13384023455865188</v>
      </c>
      <c r="AF28" s="30">
        <f t="shared" si="167"/>
        <v>0.26321187900873255</v>
      </c>
      <c r="AG28" s="30">
        <f t="shared" si="167"/>
        <v>0.2514350846988912</v>
      </c>
      <c r="AH28" s="30">
        <f t="shared" si="167"/>
        <v>0.25148412894272948</v>
      </c>
      <c r="AI28" s="30" t="e">
        <f t="shared" si="167"/>
        <v>#DIV/0!</v>
      </c>
      <c r="AJ28" s="30">
        <f t="shared" si="167"/>
        <v>0.25148412894272948</v>
      </c>
      <c r="AK28" s="30">
        <f t="shared" si="167"/>
        <v>0.42546584125900594</v>
      </c>
      <c r="AL28" s="30">
        <f t="shared" si="167"/>
        <v>0.39664171531947262</v>
      </c>
      <c r="AM28" s="30">
        <f t="shared" si="167"/>
        <v>0.39818278675840468</v>
      </c>
      <c r="AN28" s="30" t="e">
        <f t="shared" si="167"/>
        <v>#DIV/0!</v>
      </c>
      <c r="AO28" s="30">
        <f t="shared" si="167"/>
        <v>0.39818278675840468</v>
      </c>
      <c r="AP28" s="30">
        <f t="shared" si="167"/>
        <v>0.33301607838257063</v>
      </c>
      <c r="AQ28" s="30">
        <f t="shared" si="167"/>
        <v>0.44540864800075247</v>
      </c>
      <c r="AR28" s="30">
        <f t="shared" si="167"/>
        <v>0.43958023585932771</v>
      </c>
      <c r="AS28" s="30">
        <f t="shared" si="167"/>
        <v>0.22175127668775202</v>
      </c>
      <c r="AT28" s="30">
        <f t="shared" si="167"/>
        <v>0.43717479760778638</v>
      </c>
      <c r="AU28" s="30">
        <f t="shared" si="167"/>
        <v>6.0425745706012293E-2</v>
      </c>
      <c r="AV28" s="30" t="e">
        <f t="shared" si="167"/>
        <v>#DIV/0!</v>
      </c>
      <c r="AW28" s="30" t="e">
        <f t="shared" si="167"/>
        <v>#DIV/0!</v>
      </c>
      <c r="AX28" s="30">
        <f t="shared" si="167"/>
        <v>6.0425745706012293E-2</v>
      </c>
      <c r="AY28" s="30">
        <f t="shared" si="167"/>
        <v>6.0425745706012293E-2</v>
      </c>
      <c r="AZ28" s="30">
        <f t="shared" si="167"/>
        <v>0.31089592101637908</v>
      </c>
      <c r="BA28" s="30">
        <f t="shared" si="167"/>
        <v>0.28194728739846903</v>
      </c>
      <c r="BB28" s="30">
        <f t="shared" si="167"/>
        <v>0.28537242040894795</v>
      </c>
      <c r="BC28" s="30">
        <f t="shared" si="167"/>
        <v>0.31089592101637908</v>
      </c>
      <c r="BD28" s="30">
        <f t="shared" si="167"/>
        <v>0.28567503923809795</v>
      </c>
      <c r="BE28" s="30">
        <f t="shared" si="167"/>
        <v>0.69180218466032373</v>
      </c>
      <c r="BF28" s="30">
        <f t="shared" si="167"/>
        <v>0.6220449666659833</v>
      </c>
      <c r="BG28" s="30">
        <f t="shared" si="167"/>
        <v>0.62279416666408305</v>
      </c>
      <c r="BH28" s="30" t="e">
        <f t="shared" si="167"/>
        <v>#DIV/0!</v>
      </c>
      <c r="BI28" s="30">
        <f t="shared" si="167"/>
        <v>0.62279416666408305</v>
      </c>
      <c r="BJ28" s="30">
        <f t="shared" si="167"/>
        <v>1.5414445930772897E-2</v>
      </c>
      <c r="BK28" s="30">
        <f t="shared" si="167"/>
        <v>1.5360770411582722E-2</v>
      </c>
      <c r="BL28" s="30" t="e">
        <f t="shared" si="167"/>
        <v>#DIV/0!</v>
      </c>
      <c r="BM28" s="30" t="e">
        <f t="shared" si="167"/>
        <v>#DIV/0!</v>
      </c>
      <c r="BN28" s="30">
        <f t="shared" si="167"/>
        <v>1.5403188676578342E-2</v>
      </c>
      <c r="BO28" s="30">
        <f t="shared" ref="BO28:DV28" si="168">BO24/SUM(BO$8:BO$23)</f>
        <v>1.5924817558158336E-2</v>
      </c>
      <c r="BP28" s="30" t="e">
        <f t="shared" si="168"/>
        <v>#DIV/0!</v>
      </c>
      <c r="BQ28" s="30" t="e">
        <f t="shared" si="168"/>
        <v>#DIV/0!</v>
      </c>
      <c r="BR28" s="30" t="e">
        <f t="shared" si="168"/>
        <v>#DIV/0!</v>
      </c>
      <c r="BS28" s="30">
        <f t="shared" si="168"/>
        <v>1.5924817558158336E-2</v>
      </c>
      <c r="BT28" s="30">
        <f t="shared" si="168"/>
        <v>7.5754106808292197E-3</v>
      </c>
      <c r="BU28" s="30">
        <f t="shared" si="168"/>
        <v>8.2603031162057292E-3</v>
      </c>
      <c r="BV28" s="30">
        <f t="shared" si="168"/>
        <v>8.2603031162057292E-3</v>
      </c>
      <c r="BW28" s="30">
        <f t="shared" si="168"/>
        <v>7.5935347294959843E-3</v>
      </c>
      <c r="BX28" s="30">
        <f t="shared" si="168"/>
        <v>7.8398443229871374E-3</v>
      </c>
      <c r="BY28" s="30">
        <f t="shared" si="168"/>
        <v>0.34902470345464409</v>
      </c>
      <c r="BZ28" s="30">
        <f t="shared" si="168"/>
        <v>0.42404613001485403</v>
      </c>
      <c r="CA28" s="30">
        <f t="shared" si="168"/>
        <v>0.40853316880081186</v>
      </c>
      <c r="CB28" s="30" t="e">
        <f t="shared" si="168"/>
        <v>#DIV/0!</v>
      </c>
      <c r="CC28" s="30">
        <f t="shared" si="168"/>
        <v>0.40853316880081197</v>
      </c>
      <c r="CD28" s="30">
        <f t="shared" si="168"/>
        <v>0.15600651411254535</v>
      </c>
      <c r="CE28" s="30">
        <f t="shared" si="168"/>
        <v>0.14550731955562646</v>
      </c>
      <c r="CF28" s="30">
        <f t="shared" si="168"/>
        <v>0.14580027360202916</v>
      </c>
      <c r="CG28" s="30">
        <f t="shared" si="168"/>
        <v>0.15602033937895271</v>
      </c>
      <c r="CH28" s="30">
        <f t="shared" si="168"/>
        <v>0.14741572540138737</v>
      </c>
      <c r="CI28" s="30">
        <f t="shared" si="168"/>
        <v>0.30614906111600976</v>
      </c>
      <c r="CJ28" s="30">
        <f t="shared" si="168"/>
        <v>0.27199486793962252</v>
      </c>
      <c r="CK28" s="30">
        <f t="shared" si="168"/>
        <v>0.27798213160211432</v>
      </c>
      <c r="CL28" s="30">
        <f t="shared" si="168"/>
        <v>0.30624391455686623</v>
      </c>
      <c r="CM28" s="30">
        <f t="shared" si="168"/>
        <v>0.28048881703731804</v>
      </c>
      <c r="CN28" s="30">
        <f t="shared" si="168"/>
        <v>0.26197317569209838</v>
      </c>
      <c r="CO28" s="30">
        <f t="shared" si="168"/>
        <v>0.23996911225909096</v>
      </c>
      <c r="CP28" s="30">
        <f t="shared" si="168"/>
        <v>0.24013400001106092</v>
      </c>
      <c r="CQ28" s="30">
        <f t="shared" si="168"/>
        <v>0.26197321092851256</v>
      </c>
      <c r="CR28" s="30">
        <f t="shared" si="168"/>
        <v>0.24256825283064479</v>
      </c>
      <c r="CS28" s="30">
        <f t="shared" si="168"/>
        <v>0.25477691822780285</v>
      </c>
      <c r="CT28" s="30">
        <f t="shared" si="168"/>
        <v>0.22965364371194491</v>
      </c>
      <c r="CU28" s="30">
        <f t="shared" si="168"/>
        <v>0.22950283303104399</v>
      </c>
      <c r="CV28" s="30">
        <f t="shared" si="168"/>
        <v>0</v>
      </c>
      <c r="CW28" s="30">
        <f t="shared" si="168"/>
        <v>0.22986785118967334</v>
      </c>
      <c r="CX28" s="30">
        <f t="shared" si="168"/>
        <v>0.72922929330895236</v>
      </c>
      <c r="CY28" s="30">
        <f t="shared" si="168"/>
        <v>0.64599947270595437</v>
      </c>
      <c r="CZ28" s="30">
        <f t="shared" si="168"/>
        <v>0.64654839142869325</v>
      </c>
      <c r="DA28" s="30" t="e">
        <f t="shared" si="168"/>
        <v>#DIV/0!</v>
      </c>
      <c r="DB28" s="30">
        <f t="shared" si="168"/>
        <v>0.64654839142869325</v>
      </c>
      <c r="DC28" s="30">
        <f t="shared" si="168"/>
        <v>0.31821839201469238</v>
      </c>
      <c r="DD28" s="30">
        <f t="shared" si="168"/>
        <v>0.30011120477755493</v>
      </c>
      <c r="DE28" s="30">
        <f t="shared" si="168"/>
        <v>0.30217752874786546</v>
      </c>
      <c r="DF28" s="30">
        <f t="shared" si="168"/>
        <v>0.29883535439289122</v>
      </c>
      <c r="DG28" s="30">
        <f t="shared" si="168"/>
        <v>0.30202788039970041</v>
      </c>
      <c r="DH28" s="30">
        <f t="shared" si="168"/>
        <v>0</v>
      </c>
      <c r="DI28" s="30">
        <f t="shared" si="168"/>
        <v>0.67578133800809614</v>
      </c>
      <c r="DJ28" s="30">
        <f t="shared" si="168"/>
        <v>0.67346329156969442</v>
      </c>
      <c r="DK28" s="30" t="e">
        <f t="shared" si="168"/>
        <v>#DIV/0!</v>
      </c>
      <c r="DL28" s="30">
        <f t="shared" si="168"/>
        <v>0.67346329156969442</v>
      </c>
      <c r="DM28" s="30">
        <f t="shared" si="168"/>
        <v>0.26499898528435878</v>
      </c>
      <c r="DN28" s="30">
        <f t="shared" si="168"/>
        <v>0.23858203902519926</v>
      </c>
      <c r="DO28" s="30">
        <f t="shared" si="168"/>
        <v>0.23903367744272344</v>
      </c>
      <c r="DP28" s="30" t="e">
        <f t="shared" si="168"/>
        <v>#DIV/0!</v>
      </c>
      <c r="DQ28" s="30">
        <f t="shared" si="168"/>
        <v>0.23903367744272344</v>
      </c>
      <c r="DR28" s="30">
        <f t="shared" si="168"/>
        <v>0.20412419619503136</v>
      </c>
      <c r="DS28" s="30">
        <f t="shared" si="168"/>
        <v>0.33918199252720388</v>
      </c>
      <c r="DT28" s="30">
        <f t="shared" si="168"/>
        <v>0.33427613967212527</v>
      </c>
      <c r="DU28" s="30">
        <f t="shared" si="168"/>
        <v>0</v>
      </c>
      <c r="DV28" s="30">
        <f t="shared" si="168"/>
        <v>0.31277676192137899</v>
      </c>
    </row>
    <row r="29" spans="1:126" x14ac:dyDescent="0.45">
      <c r="A29" t="s">
        <v>54</v>
      </c>
      <c r="B29" s="30">
        <f>B25/SUM(B$8:B$23)</f>
        <v>1.6477174142538284E-2</v>
      </c>
      <c r="C29" s="30">
        <f t="shared" ref="C29:BN29" si="169">C25/SUM(C$8:C$23)</f>
        <v>9.0352034428557562E-2</v>
      </c>
      <c r="D29" s="30">
        <f t="shared" si="169"/>
        <v>6.0472853370104003E-2</v>
      </c>
      <c r="E29" s="30">
        <f t="shared" si="169"/>
        <v>1.2208069848921865E-2</v>
      </c>
      <c r="F29" s="30">
        <f t="shared" si="169"/>
        <v>5.8411861540189826E-2</v>
      </c>
      <c r="G29" s="30">
        <f t="shared" si="169"/>
        <v>2.7848024402502766E-2</v>
      </c>
      <c r="H29" s="30">
        <f t="shared" si="169"/>
        <v>0.19164288916034655</v>
      </c>
      <c r="I29" s="30">
        <f t="shared" si="169"/>
        <v>0.14231103650927068</v>
      </c>
      <c r="J29" s="30">
        <f t="shared" si="169"/>
        <v>2.0349255247593106E-2</v>
      </c>
      <c r="K29" s="30">
        <f t="shared" si="169"/>
        <v>0.11000504208500779</v>
      </c>
      <c r="L29" s="30">
        <f t="shared" si="169"/>
        <v>3.9122655438273569E-2</v>
      </c>
      <c r="M29" s="30">
        <f t="shared" si="169"/>
        <v>7.9463582678133679E-2</v>
      </c>
      <c r="N29" s="30">
        <f t="shared" si="169"/>
        <v>8.1269628223920601E-2</v>
      </c>
      <c r="O29" s="30">
        <f t="shared" si="169"/>
        <v>3.9122655438273569E-2</v>
      </c>
      <c r="P29" s="30">
        <f t="shared" si="169"/>
        <v>4.0679793253247977E-2</v>
      </c>
      <c r="Q29" s="30">
        <f t="shared" si="169"/>
        <v>1.9386079240161894E-2</v>
      </c>
      <c r="R29" s="30">
        <f t="shared" si="169"/>
        <v>6.2082462503504465E-2</v>
      </c>
      <c r="S29" s="30">
        <f t="shared" si="169"/>
        <v>6.140384602327148E-2</v>
      </c>
      <c r="T29" s="30">
        <f t="shared" si="169"/>
        <v>1.9386079240161891E-2</v>
      </c>
      <c r="U29" s="30">
        <f t="shared" si="169"/>
        <v>4.6138853685921667E-2</v>
      </c>
      <c r="V29" s="30">
        <f t="shared" si="169"/>
        <v>5.4833072570909684E-2</v>
      </c>
      <c r="W29" s="30">
        <f t="shared" si="169"/>
        <v>0.14203896107957875</v>
      </c>
      <c r="X29" s="30">
        <f t="shared" si="169"/>
        <v>0.13253282499386229</v>
      </c>
      <c r="Y29" s="30">
        <f t="shared" si="169"/>
        <v>4.776634182538371E-2</v>
      </c>
      <c r="Z29" s="30">
        <f t="shared" si="169"/>
        <v>0.10743650078970036</v>
      </c>
      <c r="AA29" s="30">
        <f t="shared" si="169"/>
        <v>2.3215481635179069E-2</v>
      </c>
      <c r="AB29" s="30" t="e">
        <f t="shared" si="169"/>
        <v>#DIV/0!</v>
      </c>
      <c r="AC29" s="30">
        <f t="shared" si="169"/>
        <v>2.3215481635179069E-2</v>
      </c>
      <c r="AD29" s="30">
        <f t="shared" si="169"/>
        <v>2.3215481635179065E-2</v>
      </c>
      <c r="AE29" s="30">
        <f t="shared" si="169"/>
        <v>2.3215481635179069E-2</v>
      </c>
      <c r="AF29" s="30">
        <f t="shared" si="169"/>
        <v>0.33005219589317875</v>
      </c>
      <c r="AG29" s="30">
        <f t="shared" si="169"/>
        <v>0.35451728888536055</v>
      </c>
      <c r="AH29" s="30">
        <f t="shared" si="169"/>
        <v>0.35441540445444791</v>
      </c>
      <c r="AI29" s="30" t="e">
        <f t="shared" si="169"/>
        <v>#DIV/0!</v>
      </c>
      <c r="AJ29" s="30">
        <f t="shared" si="169"/>
        <v>0.35441540445444791</v>
      </c>
      <c r="AK29" s="30">
        <f t="shared" si="169"/>
        <v>7.0666196711971274E-2</v>
      </c>
      <c r="AL29" s="30">
        <f t="shared" si="169"/>
        <v>0.12849562495350048</v>
      </c>
      <c r="AM29" s="30">
        <f t="shared" si="169"/>
        <v>0.12540379554712952</v>
      </c>
      <c r="AN29" s="30" t="e">
        <f t="shared" si="169"/>
        <v>#DIV/0!</v>
      </c>
      <c r="AO29" s="30">
        <f t="shared" si="169"/>
        <v>0.12540379554712952</v>
      </c>
      <c r="AP29" s="30">
        <f t="shared" si="169"/>
        <v>8.2570797399569337E-2</v>
      </c>
      <c r="AQ29" s="30">
        <f t="shared" si="169"/>
        <v>0.24697712778069686</v>
      </c>
      <c r="AR29" s="30">
        <f t="shared" si="169"/>
        <v>0.23651365613380149</v>
      </c>
      <c r="AS29" s="30">
        <f t="shared" si="169"/>
        <v>9.3336494849026314E-2</v>
      </c>
      <c r="AT29" s="30">
        <f t="shared" si="169"/>
        <v>0.23493276281410236</v>
      </c>
      <c r="AU29" s="30">
        <f t="shared" si="169"/>
        <v>6.3777616841031601E-2</v>
      </c>
      <c r="AV29" s="30" t="e">
        <f t="shared" si="169"/>
        <v>#DIV/0!</v>
      </c>
      <c r="AW29" s="30" t="e">
        <f t="shared" si="169"/>
        <v>#DIV/0!</v>
      </c>
      <c r="AX29" s="30">
        <f t="shared" si="169"/>
        <v>6.3777616841031601E-2</v>
      </c>
      <c r="AY29" s="30">
        <f t="shared" si="169"/>
        <v>6.3777616841031601E-2</v>
      </c>
      <c r="AZ29" s="30">
        <f t="shared" si="169"/>
        <v>6.7171033951989936E-2</v>
      </c>
      <c r="BA29" s="30">
        <f t="shared" si="169"/>
        <v>0.13993212470638605</v>
      </c>
      <c r="BB29" s="30">
        <f t="shared" si="169"/>
        <v>0.13132320667900285</v>
      </c>
      <c r="BC29" s="30">
        <f t="shared" si="169"/>
        <v>6.7171033951989922E-2</v>
      </c>
      <c r="BD29" s="30">
        <f t="shared" si="169"/>
        <v>0.13056258784004837</v>
      </c>
      <c r="BE29" s="30">
        <f t="shared" si="169"/>
        <v>0.3012309286688597</v>
      </c>
      <c r="BF29" s="30">
        <f t="shared" si="169"/>
        <v>0.35080922016224669</v>
      </c>
      <c r="BG29" s="30">
        <f t="shared" si="169"/>
        <v>0.35027674399762027</v>
      </c>
      <c r="BH29" s="30" t="e">
        <f t="shared" si="169"/>
        <v>#DIV/0!</v>
      </c>
      <c r="BI29" s="30">
        <f t="shared" si="169"/>
        <v>0.35027674399762027</v>
      </c>
      <c r="BJ29" s="30">
        <f t="shared" si="169"/>
        <v>1.4122178286115332E-2</v>
      </c>
      <c r="BK29" s="30">
        <f t="shared" si="169"/>
        <v>3.0172862517751791E-2</v>
      </c>
      <c r="BL29" s="30" t="e">
        <f t="shared" si="169"/>
        <v>#DIV/0!</v>
      </c>
      <c r="BM29" s="30" t="e">
        <f t="shared" si="169"/>
        <v>#DIV/0!</v>
      </c>
      <c r="BN29" s="30">
        <f t="shared" si="169"/>
        <v>1.7488454665332925E-2</v>
      </c>
      <c r="BO29" s="30">
        <f t="shared" ref="BO29:DV29" si="170">BO25/SUM(BO$8:BO$23)</f>
        <v>1.7768091221628302E-2</v>
      </c>
      <c r="BP29" s="30" t="e">
        <f t="shared" si="170"/>
        <v>#DIV/0!</v>
      </c>
      <c r="BQ29" s="30" t="e">
        <f t="shared" si="170"/>
        <v>#DIV/0!</v>
      </c>
      <c r="BR29" s="30" t="e">
        <f t="shared" si="170"/>
        <v>#DIV/0!</v>
      </c>
      <c r="BS29" s="30">
        <f t="shared" si="170"/>
        <v>1.7768091221628302E-2</v>
      </c>
      <c r="BT29" s="30">
        <f t="shared" si="170"/>
        <v>1.3761173825700874E-2</v>
      </c>
      <c r="BU29" s="30">
        <f t="shared" si="170"/>
        <v>1.7289866809420091E-2</v>
      </c>
      <c r="BV29" s="30">
        <f t="shared" si="170"/>
        <v>1.7289866809420091E-2</v>
      </c>
      <c r="BW29" s="30">
        <f t="shared" si="170"/>
        <v>1.1401613237405633E-2</v>
      </c>
      <c r="BX29" s="30">
        <f t="shared" si="170"/>
        <v>1.5123585044666963E-2</v>
      </c>
      <c r="BY29" s="30">
        <f t="shared" si="170"/>
        <v>6.8449723510299751E-2</v>
      </c>
      <c r="BZ29" s="30">
        <f t="shared" si="170"/>
        <v>0.16932497781367664</v>
      </c>
      <c r="CA29" s="30">
        <f t="shared" si="170"/>
        <v>0.1484659515432418</v>
      </c>
      <c r="CB29" s="30" t="e">
        <f t="shared" si="170"/>
        <v>#DIV/0!</v>
      </c>
      <c r="CC29" s="30">
        <f t="shared" si="170"/>
        <v>0.1484659515432418</v>
      </c>
      <c r="CD29" s="30">
        <f t="shared" si="170"/>
        <v>6.805693859379866E-2</v>
      </c>
      <c r="CE29" s="30">
        <f t="shared" si="170"/>
        <v>0.14927003032402586</v>
      </c>
      <c r="CF29" s="30">
        <f t="shared" si="170"/>
        <v>0.14698956027191384</v>
      </c>
      <c r="CG29" s="30">
        <f t="shared" si="170"/>
        <v>6.8057048218752206E-2</v>
      </c>
      <c r="CH29" s="30">
        <f t="shared" si="170"/>
        <v>0.13450817995826161</v>
      </c>
      <c r="CI29" s="30">
        <f t="shared" si="170"/>
        <v>9.4314589625009548E-2</v>
      </c>
      <c r="CJ29" s="30">
        <f t="shared" si="170"/>
        <v>0.17188223712950601</v>
      </c>
      <c r="CK29" s="30">
        <f t="shared" si="170"/>
        <v>0.15826406721608219</v>
      </c>
      <c r="CL29" s="30">
        <f t="shared" si="170"/>
        <v>9.4309642233211852E-2</v>
      </c>
      <c r="CM29" s="30">
        <f t="shared" si="170"/>
        <v>0.15259161456587056</v>
      </c>
      <c r="CN29" s="30">
        <f t="shared" si="170"/>
        <v>8.4187050091740656E-2</v>
      </c>
      <c r="CO29" s="30">
        <f t="shared" si="170"/>
        <v>0.24318473834167148</v>
      </c>
      <c r="CP29" s="30">
        <f t="shared" si="170"/>
        <v>0.24199325554236978</v>
      </c>
      <c r="CQ29" s="30">
        <f t="shared" si="170"/>
        <v>8.4187046072307051E-2</v>
      </c>
      <c r="CR29" s="30">
        <f t="shared" si="170"/>
        <v>0.22440378256176036</v>
      </c>
      <c r="CS29" s="30">
        <f t="shared" si="170"/>
        <v>0.28425894034256788</v>
      </c>
      <c r="CT29" s="30">
        <f t="shared" si="170"/>
        <v>0.36136418355446093</v>
      </c>
      <c r="CU29" s="30">
        <f t="shared" si="170"/>
        <v>0.3617219288032355</v>
      </c>
      <c r="CV29" s="30">
        <f t="shared" si="170"/>
        <v>1</v>
      </c>
      <c r="CW29" s="30">
        <f t="shared" si="170"/>
        <v>0.36070676448842165</v>
      </c>
      <c r="CX29" s="30">
        <f t="shared" si="170"/>
        <v>8.3296415014207759E-2</v>
      </c>
      <c r="CY29" s="30">
        <f t="shared" si="170"/>
        <v>0.18510353869594343</v>
      </c>
      <c r="CZ29" s="30">
        <f t="shared" si="170"/>
        <v>0.1844320986292437</v>
      </c>
      <c r="DA29" s="30" t="e">
        <f t="shared" si="170"/>
        <v>#DIV/0!</v>
      </c>
      <c r="DB29" s="30">
        <f t="shared" si="170"/>
        <v>0.1844320986292437</v>
      </c>
      <c r="DC29" s="30">
        <f t="shared" si="170"/>
        <v>9.9356072436467241E-2</v>
      </c>
      <c r="DD29" s="30">
        <f t="shared" si="170"/>
        <v>0.27149342368193563</v>
      </c>
      <c r="DE29" s="30">
        <f t="shared" si="170"/>
        <v>0.26048613295100009</v>
      </c>
      <c r="DF29" s="30">
        <f t="shared" si="170"/>
        <v>9.9378112822118517E-2</v>
      </c>
      <c r="DG29" s="30">
        <f t="shared" si="170"/>
        <v>0.25327240125189188</v>
      </c>
      <c r="DH29" s="30">
        <f t="shared" si="170"/>
        <v>0</v>
      </c>
      <c r="DI29" s="30">
        <f t="shared" si="170"/>
        <v>0.18476537285645775</v>
      </c>
      <c r="DJ29" s="30">
        <f t="shared" si="170"/>
        <v>0.18433852348946014</v>
      </c>
      <c r="DK29" s="30" t="e">
        <f t="shared" si="170"/>
        <v>#DIV/0!</v>
      </c>
      <c r="DL29" s="30">
        <f t="shared" si="170"/>
        <v>0.18433852348946014</v>
      </c>
      <c r="DM29" s="30">
        <f t="shared" si="170"/>
        <v>7.7921947735183864E-2</v>
      </c>
      <c r="DN29" s="30">
        <f t="shared" si="170"/>
        <v>0.18042120940586062</v>
      </c>
      <c r="DO29" s="30">
        <f t="shared" si="170"/>
        <v>0.17866882652692398</v>
      </c>
      <c r="DP29" s="30" t="e">
        <f t="shared" si="170"/>
        <v>#DIV/0!</v>
      </c>
      <c r="DQ29" s="30">
        <f t="shared" si="170"/>
        <v>0.17866882652692398</v>
      </c>
      <c r="DR29" s="30">
        <f t="shared" si="170"/>
        <v>5.3282841549600758E-2</v>
      </c>
      <c r="DS29" s="30">
        <f t="shared" si="170"/>
        <v>0.22794013379507327</v>
      </c>
      <c r="DT29" s="30">
        <f t="shared" si="170"/>
        <v>0.21409344134739577</v>
      </c>
      <c r="DU29" s="30">
        <f t="shared" si="170"/>
        <v>0</v>
      </c>
      <c r="DV29" s="30">
        <f t="shared" si="170"/>
        <v>0.19379278203917877</v>
      </c>
    </row>
    <row r="30" spans="1:126" s="3" customFormat="1" x14ac:dyDescent="0.45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4" t="s">
        <v>36</v>
      </c>
      <c r="Q30" s="33">
        <f>SUM(Q28:Q29)</f>
        <v>7.1925763648163804E-2</v>
      </c>
      <c r="R30" s="36">
        <f>SUM(R28:R29)</f>
        <v>0.12032938631649058</v>
      </c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4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P30" s="31"/>
    </row>
    <row r="31" spans="1:126" s="3" customFormat="1" x14ac:dyDescent="0.45">
      <c r="B31" s="45" t="s">
        <v>29</v>
      </c>
      <c r="C31" s="45"/>
      <c r="D31" s="45"/>
      <c r="E31" s="45"/>
      <c r="F31" s="45"/>
      <c r="G31" s="32" t="s">
        <v>56</v>
      </c>
      <c r="H31" s="32"/>
      <c r="I31" s="32"/>
      <c r="J31" s="32"/>
      <c r="K31" s="32"/>
      <c r="L31" s="32" t="s">
        <v>57</v>
      </c>
      <c r="M31" s="32"/>
      <c r="N31" s="32"/>
      <c r="O31" s="32"/>
      <c r="P31" s="34"/>
      <c r="Q31" s="32" t="s">
        <v>58</v>
      </c>
      <c r="R31" s="32"/>
      <c r="S31" s="32"/>
      <c r="T31" s="32"/>
      <c r="U31" s="32"/>
      <c r="V31" s="32" t="s">
        <v>59</v>
      </c>
      <c r="W31" s="32"/>
      <c r="X31" s="32"/>
      <c r="Y31" s="32"/>
      <c r="Z31" s="32"/>
      <c r="AA31" s="32" t="s">
        <v>60</v>
      </c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4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P31" s="32"/>
    </row>
    <row r="32" spans="1:126" x14ac:dyDescent="0.45">
      <c r="A32" s="3"/>
      <c r="B32" s="32" t="s">
        <v>26</v>
      </c>
      <c r="C32" s="32" t="s">
        <v>25</v>
      </c>
      <c r="D32" s="32" t="s">
        <v>12</v>
      </c>
      <c r="E32" s="32" t="s">
        <v>27</v>
      </c>
      <c r="F32" s="26" t="s">
        <v>36</v>
      </c>
      <c r="G32" s="32" t="s">
        <v>26</v>
      </c>
      <c r="H32" s="32" t="s">
        <v>25</v>
      </c>
      <c r="I32" s="32" t="s">
        <v>12</v>
      </c>
      <c r="J32" s="32" t="s">
        <v>27</v>
      </c>
      <c r="K32" s="26" t="s">
        <v>36</v>
      </c>
      <c r="L32" s="32" t="s">
        <v>26</v>
      </c>
      <c r="M32" s="32" t="s">
        <v>25</v>
      </c>
      <c r="N32" s="32" t="s">
        <v>12</v>
      </c>
      <c r="O32" s="32" t="s">
        <v>27</v>
      </c>
      <c r="P32" s="26" t="s">
        <v>36</v>
      </c>
      <c r="Q32" s="32" t="s">
        <v>26</v>
      </c>
      <c r="R32" s="32" t="s">
        <v>25</v>
      </c>
      <c r="S32" s="32" t="s">
        <v>12</v>
      </c>
      <c r="T32" s="32" t="s">
        <v>27</v>
      </c>
      <c r="U32" s="26" t="s">
        <v>36</v>
      </c>
      <c r="V32" s="32" t="s">
        <v>26</v>
      </c>
      <c r="W32" s="32" t="s">
        <v>25</v>
      </c>
      <c r="X32" s="32" t="s">
        <v>12</v>
      </c>
      <c r="Y32" s="32" t="s">
        <v>27</v>
      </c>
      <c r="Z32" s="26" t="s">
        <v>36</v>
      </c>
      <c r="AA32" s="32" t="s">
        <v>26</v>
      </c>
      <c r="AB32" s="32" t="s">
        <v>25</v>
      </c>
      <c r="AC32" s="32" t="s">
        <v>12</v>
      </c>
      <c r="AD32" s="32" t="s">
        <v>27</v>
      </c>
      <c r="AE32" s="26" t="s">
        <v>36</v>
      </c>
      <c r="AV32" s="25"/>
    </row>
    <row r="33" spans="1:48" x14ac:dyDescent="0.45">
      <c r="A33" t="s">
        <v>13</v>
      </c>
      <c r="B33" s="6">
        <f>B8+AF8</f>
        <v>224.409172171347</v>
      </c>
      <c r="C33" s="6">
        <f t="shared" ref="C33:E33" si="171">C8+AG8</f>
        <v>329.0913946809394</v>
      </c>
      <c r="D33" s="6">
        <f t="shared" si="171"/>
        <v>533.188639331123</v>
      </c>
      <c r="E33" s="6">
        <f t="shared" si="171"/>
        <v>20.31192752116343</v>
      </c>
      <c r="F33" s="7">
        <f>SUM(B33:C33)</f>
        <v>553.5005668522864</v>
      </c>
      <c r="G33" s="24">
        <f>G8+L8</f>
        <v>1263.5371921026465</v>
      </c>
      <c r="H33" s="24">
        <f t="shared" ref="H33:K33" si="172">H8+M8</f>
        <v>70.793211588038048</v>
      </c>
      <c r="I33" s="24">
        <f t="shared" si="172"/>
        <v>77.404996560473123</v>
      </c>
      <c r="J33" s="24">
        <f t="shared" si="172"/>
        <v>1256.9254071302116</v>
      </c>
      <c r="K33" s="24">
        <f t="shared" si="172"/>
        <v>1334.3304036906843</v>
      </c>
      <c r="L33" s="25">
        <f>Q8+V8+AK8</f>
        <v>29.271364902421873</v>
      </c>
      <c r="M33" s="25">
        <f t="shared" ref="M33:P33" si="173">R8+W8+AL8</f>
        <v>150.51126655836021</v>
      </c>
      <c r="N33" s="25">
        <f t="shared" si="173"/>
        <v>160.97743489947993</v>
      </c>
      <c r="O33" s="25">
        <f t="shared" si="173"/>
        <v>18.80519656130215</v>
      </c>
      <c r="P33" s="25">
        <f t="shared" si="173"/>
        <v>179.78263146078208</v>
      </c>
      <c r="Q33" s="25">
        <f>AA8+BY8+CD8+CI8+CN8+CS8+CX8+DC8+DH8+DM8</f>
        <v>40.850291417315809</v>
      </c>
      <c r="R33" s="25">
        <f t="shared" ref="R33:U33" si="174">AB8+BZ8+CE8+CJ8+CO8+CT8+CY8+DD8+DI8+DN8</f>
        <v>166.7796817801142</v>
      </c>
      <c r="S33" s="25">
        <f t="shared" si="174"/>
        <v>189.41104105623683</v>
      </c>
      <c r="T33" s="25">
        <f t="shared" si="174"/>
        <v>18.218932141193175</v>
      </c>
      <c r="U33" s="25">
        <f t="shared" si="174"/>
        <v>207.62997319742999</v>
      </c>
      <c r="V33" s="25">
        <f>AP8</f>
        <v>29.259709166425559</v>
      </c>
      <c r="W33" s="25">
        <f t="shared" ref="W33:Z33" si="175">AQ8</f>
        <v>368.29358306827709</v>
      </c>
      <c r="X33" s="25">
        <f t="shared" si="175"/>
        <v>393.09705520932505</v>
      </c>
      <c r="Y33" s="25">
        <f t="shared" si="175"/>
        <v>4.4562370253776402</v>
      </c>
      <c r="Z33" s="25">
        <f t="shared" si="175"/>
        <v>397.55329223470267</v>
      </c>
      <c r="AA33" s="25">
        <f>BJ8+BO8+BT8</f>
        <v>211.9024059918271</v>
      </c>
      <c r="AB33" s="25">
        <f t="shared" ref="AB33:AE33" si="176">BK8+BP8+BU8</f>
        <v>125.89375163926233</v>
      </c>
      <c r="AC33" s="25">
        <f t="shared" si="176"/>
        <v>108.44509280125854</v>
      </c>
      <c r="AD33" s="25">
        <f t="shared" si="176"/>
        <v>129.61780300810196</v>
      </c>
      <c r="AE33" s="25">
        <f t="shared" si="176"/>
        <v>337.79615763108944</v>
      </c>
      <c r="AV33" s="25"/>
    </row>
    <row r="34" spans="1:48" x14ac:dyDescent="0.45">
      <c r="A34" t="s">
        <v>14</v>
      </c>
      <c r="B34" s="6">
        <f t="shared" ref="B34:B48" si="177">B9+AF9</f>
        <v>1653.3976071652862</v>
      </c>
      <c r="C34" s="6">
        <f t="shared" ref="C34:C48" si="178">C9+AG9</f>
        <v>4302.7757841790462</v>
      </c>
      <c r="D34" s="6">
        <f t="shared" ref="D34:D48" si="179">D9+AH9</f>
        <v>5858.2482203728559</v>
      </c>
      <c r="E34" s="6">
        <f t="shared" ref="E34:E48" si="180">E9+AI9</f>
        <v>97.925170971477172</v>
      </c>
      <c r="F34" s="7">
        <f t="shared" ref="F34:F48" si="181">SUM(B34:C34)</f>
        <v>5956.1733913443322</v>
      </c>
      <c r="G34" s="24">
        <f t="shared" ref="G34:G48" si="182">G9+L9</f>
        <v>3369.3029867267296</v>
      </c>
      <c r="H34" s="24">
        <f t="shared" ref="H34:H48" si="183">H9+M9</f>
        <v>681.88484666676709</v>
      </c>
      <c r="I34" s="24">
        <f t="shared" ref="I34:I48" si="184">I9+N9</f>
        <v>872.12909878982009</v>
      </c>
      <c r="J34" s="24">
        <f t="shared" ref="J34:J48" si="185">J9+O9</f>
        <v>3179.0587346036768</v>
      </c>
      <c r="K34" s="24">
        <f t="shared" ref="K34:K48" si="186">K9+P9</f>
        <v>4051.1878333934965</v>
      </c>
      <c r="L34" s="25">
        <f t="shared" ref="L34:L48" si="187">Q9+V9+AK9</f>
        <v>1077.0869474318006</v>
      </c>
      <c r="M34" s="25">
        <f t="shared" ref="M34:M48" si="188">R9+W9+AL9</f>
        <v>8220.5618670678832</v>
      </c>
      <c r="N34" s="25">
        <f t="shared" ref="N34:N48" si="189">S9+X9+AM9</f>
        <v>8766.1828343409543</v>
      </c>
      <c r="O34" s="25">
        <f t="shared" ref="O34:O48" si="190">T9+Y9+AN9</f>
        <v>531.46598015872792</v>
      </c>
      <c r="P34" s="25">
        <f t="shared" ref="P34:P48" si="191">U9+Z9+AO9</f>
        <v>9297.6488144996838</v>
      </c>
      <c r="Q34" s="25">
        <f t="shared" ref="Q34:Q48" si="192">AA9+BY9+CD9+CI9+CN9+CS9+CX9+DC9+DH9+DM9</f>
        <v>2490.4632376206782</v>
      </c>
      <c r="R34" s="25">
        <f t="shared" ref="R34:R48" si="193">AB9+BZ9+CE9+CJ9+CO9+CT9+CY9+DD9+DI9+DN9</f>
        <v>13345.677928524032</v>
      </c>
      <c r="S34" s="25">
        <f t="shared" ref="S34:S48" si="194">AC9+CA9+CF9+CK9+CP9+CU9+CZ9+DE9+DJ9+DO9</f>
        <v>14794.749921848723</v>
      </c>
      <c r="T34" s="25">
        <f t="shared" ref="T34:T48" si="195">AD9+CB9+CG9+CL9+CQ9+CV9+DA9+DF9+DK9+DP9</f>
        <v>1041.3912442959881</v>
      </c>
      <c r="U34" s="25">
        <f t="shared" ref="U34:U48" si="196">AE9+CC9+CH9+CM9+CR9+CW9+DB9+DG9+DL9+DQ9</f>
        <v>15836.141166144711</v>
      </c>
      <c r="V34" s="25">
        <f t="shared" ref="V34:V48" si="197">AP9</f>
        <v>771.94745421667187</v>
      </c>
      <c r="W34" s="25">
        <f t="shared" ref="W34:W48" si="198">AQ9</f>
        <v>9689.1493078580461</v>
      </c>
      <c r="X34" s="25">
        <f t="shared" ref="X34:X48" si="199">AR9</f>
        <v>10345.133850283255</v>
      </c>
      <c r="Y34" s="25">
        <f t="shared" ref="Y34:Y48" si="200">AS9</f>
        <v>115.96291179146138</v>
      </c>
      <c r="Z34" s="25">
        <f t="shared" ref="Z34:Z48" si="201">AT9</f>
        <v>10461.096762074718</v>
      </c>
      <c r="AA34" s="25">
        <f t="shared" ref="AA34:AA48" si="202">BJ9+BO9+BT9</f>
        <v>702.11468361929803</v>
      </c>
      <c r="AB34" s="25">
        <f t="shared" ref="AB34:AB48" si="203">BK9+BP9+BU9</f>
        <v>256.97130919344545</v>
      </c>
      <c r="AC34" s="25">
        <f t="shared" ref="AC34:AC48" si="204">BL9+BQ9+BV9</f>
        <v>146.25190176538658</v>
      </c>
      <c r="AD34" s="25">
        <f t="shared" ref="AD34:AD48" si="205">BM9+BR9+BW9</f>
        <v>182.04209142211326</v>
      </c>
      <c r="AE34" s="25">
        <f t="shared" ref="AE34:AE48" si="206">BN9+BS9+BX9</f>
        <v>959.08599281274348</v>
      </c>
      <c r="AV34" s="25"/>
    </row>
    <row r="35" spans="1:48" x14ac:dyDescent="0.45">
      <c r="A35" t="s">
        <v>0</v>
      </c>
      <c r="B35" s="6">
        <f t="shared" si="177"/>
        <v>5.328841870398035E-2</v>
      </c>
      <c r="C35" s="6">
        <f t="shared" si="178"/>
        <v>12.174762716465807</v>
      </c>
      <c r="D35" s="6">
        <f t="shared" si="179"/>
        <v>12.228051135169787</v>
      </c>
      <c r="E35" s="6">
        <f t="shared" si="180"/>
        <v>0</v>
      </c>
      <c r="F35" s="7">
        <f t="shared" si="181"/>
        <v>12.228051135169787</v>
      </c>
      <c r="G35" s="24">
        <f t="shared" si="182"/>
        <v>0</v>
      </c>
      <c r="H35" s="24">
        <f t="shared" si="183"/>
        <v>0</v>
      </c>
      <c r="I35" s="24">
        <f t="shared" si="184"/>
        <v>0</v>
      </c>
      <c r="J35" s="24">
        <f t="shared" si="185"/>
        <v>0</v>
      </c>
      <c r="K35" s="24">
        <f t="shared" si="186"/>
        <v>0</v>
      </c>
      <c r="L35" s="25">
        <f t="shared" si="187"/>
        <v>0</v>
      </c>
      <c r="M35" s="25">
        <f t="shared" si="188"/>
        <v>0</v>
      </c>
      <c r="N35" s="25">
        <f t="shared" si="189"/>
        <v>0</v>
      </c>
      <c r="O35" s="25">
        <f t="shared" si="190"/>
        <v>0</v>
      </c>
      <c r="P35" s="25">
        <f t="shared" si="191"/>
        <v>0</v>
      </c>
      <c r="Q35" s="25">
        <f t="shared" si="192"/>
        <v>18.931793388882681</v>
      </c>
      <c r="R35" s="25">
        <f t="shared" si="193"/>
        <v>145.99303037042623</v>
      </c>
      <c r="S35" s="25">
        <f t="shared" si="194"/>
        <v>157.70180432561995</v>
      </c>
      <c r="T35" s="25">
        <f t="shared" si="195"/>
        <v>7.2230194336889477</v>
      </c>
      <c r="U35" s="25">
        <f t="shared" si="196"/>
        <v>164.92482375930891</v>
      </c>
      <c r="V35" s="25">
        <f t="shared" si="197"/>
        <v>15.315728350591138</v>
      </c>
      <c r="W35" s="25">
        <f t="shared" si="198"/>
        <v>194.70859550730566</v>
      </c>
      <c r="X35" s="25">
        <f t="shared" si="199"/>
        <v>207.70043326682369</v>
      </c>
      <c r="Y35" s="25">
        <f t="shared" si="200"/>
        <v>2.323890591073118</v>
      </c>
      <c r="Z35" s="25">
        <f t="shared" si="201"/>
        <v>210.0243238578968</v>
      </c>
      <c r="AA35" s="25">
        <f t="shared" si="202"/>
        <v>0</v>
      </c>
      <c r="AB35" s="25">
        <f t="shared" si="203"/>
        <v>0</v>
      </c>
      <c r="AC35" s="25">
        <f t="shared" si="204"/>
        <v>0</v>
      </c>
      <c r="AD35" s="25">
        <f t="shared" si="205"/>
        <v>0</v>
      </c>
      <c r="AE35" s="25">
        <f t="shared" si="206"/>
        <v>0</v>
      </c>
      <c r="AV35" s="25"/>
    </row>
    <row r="36" spans="1:48" x14ac:dyDescent="0.45">
      <c r="A36" t="s">
        <v>16</v>
      </c>
      <c r="B36" s="6">
        <f t="shared" si="177"/>
        <v>12.253681886532565</v>
      </c>
      <c r="C36" s="6">
        <f t="shared" si="178"/>
        <v>480.20953317792055</v>
      </c>
      <c r="D36" s="6">
        <f t="shared" si="179"/>
        <v>491.76843370533749</v>
      </c>
      <c r="E36" s="6">
        <f t="shared" si="180"/>
        <v>0.69478135911560501</v>
      </c>
      <c r="F36" s="7">
        <f t="shared" si="181"/>
        <v>492.4632150644531</v>
      </c>
      <c r="G36" s="24">
        <f t="shared" si="182"/>
        <v>32.93161112550905</v>
      </c>
      <c r="H36" s="24">
        <f t="shared" si="183"/>
        <v>0</v>
      </c>
      <c r="I36" s="24">
        <f t="shared" si="184"/>
        <v>1.3948144229297432</v>
      </c>
      <c r="J36" s="24">
        <f t="shared" si="185"/>
        <v>32.931611125509058</v>
      </c>
      <c r="K36" s="24">
        <f t="shared" si="186"/>
        <v>32.93161112550905</v>
      </c>
      <c r="L36" s="25">
        <f t="shared" si="187"/>
        <v>53.807638600435382</v>
      </c>
      <c r="M36" s="25">
        <f t="shared" si="188"/>
        <v>0.25568775410212657</v>
      </c>
      <c r="N36" s="25">
        <f t="shared" si="189"/>
        <v>37.552048344594859</v>
      </c>
      <c r="O36" s="25">
        <f t="shared" si="190"/>
        <v>16.511278009942643</v>
      </c>
      <c r="P36" s="25">
        <f t="shared" si="191"/>
        <v>54.063326354537509</v>
      </c>
      <c r="Q36" s="25">
        <f t="shared" si="192"/>
        <v>245.00773580617744</v>
      </c>
      <c r="R36" s="25">
        <f t="shared" si="193"/>
        <v>1387.1908369727246</v>
      </c>
      <c r="S36" s="25">
        <f t="shared" si="194"/>
        <v>1536.591247868919</v>
      </c>
      <c r="T36" s="25">
        <f t="shared" si="195"/>
        <v>95.607324909983063</v>
      </c>
      <c r="U36" s="25">
        <f t="shared" si="196"/>
        <v>1632.1985727789022</v>
      </c>
      <c r="V36" s="25">
        <f t="shared" si="197"/>
        <v>105.58525456259123</v>
      </c>
      <c r="W36" s="25">
        <f t="shared" si="198"/>
        <v>1329.4243063231161</v>
      </c>
      <c r="X36" s="25">
        <f t="shared" si="199"/>
        <v>1418.9271384030872</v>
      </c>
      <c r="Y36" s="25">
        <f t="shared" si="200"/>
        <v>16.082422482620256</v>
      </c>
      <c r="Z36" s="25">
        <f t="shared" si="201"/>
        <v>1435.0095608857073</v>
      </c>
      <c r="AA36" s="25">
        <f t="shared" si="202"/>
        <v>12.971637522163855</v>
      </c>
      <c r="AB36" s="25">
        <f t="shared" si="203"/>
        <v>13.946040101842566</v>
      </c>
      <c r="AC36" s="25">
        <f t="shared" si="204"/>
        <v>13.566124781413077</v>
      </c>
      <c r="AD36" s="25">
        <f t="shared" si="205"/>
        <v>11.178272118811471</v>
      </c>
      <c r="AE36" s="25">
        <f t="shared" si="206"/>
        <v>26.917677624006419</v>
      </c>
      <c r="AV36" s="25"/>
    </row>
    <row r="37" spans="1:48" x14ac:dyDescent="0.45">
      <c r="A37" t="s">
        <v>15</v>
      </c>
      <c r="B37" s="6">
        <f t="shared" si="177"/>
        <v>139.73139917073073</v>
      </c>
      <c r="C37" s="6">
        <f t="shared" si="178"/>
        <v>1072.130227652633</v>
      </c>
      <c r="D37" s="6">
        <f t="shared" si="179"/>
        <v>1198.6559306204629</v>
      </c>
      <c r="E37" s="6">
        <f t="shared" si="180"/>
        <v>13.205696202900915</v>
      </c>
      <c r="F37" s="7">
        <f t="shared" si="181"/>
        <v>1211.8616268233638</v>
      </c>
      <c r="G37" s="24">
        <f t="shared" si="182"/>
        <v>105.34801271125704</v>
      </c>
      <c r="H37" s="24">
        <f t="shared" si="183"/>
        <v>44.47448377309594</v>
      </c>
      <c r="I37" s="24">
        <f t="shared" si="184"/>
        <v>59.398420612649801</v>
      </c>
      <c r="J37" s="24">
        <f t="shared" si="185"/>
        <v>90.424075871703181</v>
      </c>
      <c r="K37" s="24">
        <f t="shared" si="186"/>
        <v>149.822496484353</v>
      </c>
      <c r="L37" s="25">
        <f t="shared" si="187"/>
        <v>102.35219229162908</v>
      </c>
      <c r="M37" s="25">
        <f t="shared" si="188"/>
        <v>886.0346768278913</v>
      </c>
      <c r="N37" s="25">
        <f t="shared" si="189"/>
        <v>945.9004158120573</v>
      </c>
      <c r="O37" s="25">
        <f t="shared" si="190"/>
        <v>42.486453307463194</v>
      </c>
      <c r="P37" s="25">
        <f t="shared" si="191"/>
        <v>988.3868691195205</v>
      </c>
      <c r="Q37" s="25">
        <f t="shared" si="192"/>
        <v>666.68169968463599</v>
      </c>
      <c r="R37" s="25">
        <f t="shared" si="193"/>
        <v>5001.577288092446</v>
      </c>
      <c r="S37" s="25">
        <f t="shared" si="194"/>
        <v>5400.8814140001359</v>
      </c>
      <c r="T37" s="25">
        <f t="shared" si="195"/>
        <v>267.37757377694567</v>
      </c>
      <c r="U37" s="25">
        <f t="shared" si="196"/>
        <v>5668.2589877770815</v>
      </c>
      <c r="V37" s="25">
        <f t="shared" si="197"/>
        <v>290.57227702708957</v>
      </c>
      <c r="W37" s="25">
        <f t="shared" si="198"/>
        <v>3366.2269967065222</v>
      </c>
      <c r="X37" s="25">
        <f t="shared" si="199"/>
        <v>3614.2202625229024</v>
      </c>
      <c r="Y37" s="25">
        <f t="shared" si="200"/>
        <v>42.579011210709709</v>
      </c>
      <c r="Z37" s="25">
        <f t="shared" si="201"/>
        <v>3656.7992737336117</v>
      </c>
      <c r="AA37" s="25">
        <f t="shared" si="202"/>
        <v>47.159302856852939</v>
      </c>
      <c r="AB37" s="25">
        <f t="shared" si="203"/>
        <v>16.209461956574501</v>
      </c>
      <c r="AC37" s="25">
        <f t="shared" si="204"/>
        <v>8.6690096638860563</v>
      </c>
      <c r="AD37" s="25">
        <f t="shared" si="205"/>
        <v>11.798810976919741</v>
      </c>
      <c r="AE37" s="25">
        <f t="shared" si="206"/>
        <v>63.36876481342744</v>
      </c>
      <c r="AV37" s="25"/>
    </row>
    <row r="38" spans="1:48" x14ac:dyDescent="0.45">
      <c r="A38" t="s">
        <v>17</v>
      </c>
      <c r="B38" s="6">
        <f t="shared" si="177"/>
        <v>24.197318898752975</v>
      </c>
      <c r="C38" s="6">
        <f t="shared" si="178"/>
        <v>197.559509152836</v>
      </c>
      <c r="D38" s="6">
        <f t="shared" si="179"/>
        <v>220.6506284831851</v>
      </c>
      <c r="E38" s="6">
        <f t="shared" si="180"/>
        <v>1.1061995684038664</v>
      </c>
      <c r="F38" s="7">
        <f t="shared" si="181"/>
        <v>221.75682805158897</v>
      </c>
      <c r="G38" s="24">
        <f t="shared" si="182"/>
        <v>94.385900710655022</v>
      </c>
      <c r="H38" s="24">
        <f t="shared" si="183"/>
        <v>6.0746247934182005</v>
      </c>
      <c r="I38" s="24">
        <f t="shared" si="184"/>
        <v>6.7341061101835242</v>
      </c>
      <c r="J38" s="24">
        <f t="shared" si="185"/>
        <v>93.726419393889699</v>
      </c>
      <c r="K38" s="24">
        <f t="shared" si="186"/>
        <v>100.46052550407322</v>
      </c>
      <c r="L38" s="25">
        <f t="shared" si="187"/>
        <v>28.186423065073818</v>
      </c>
      <c r="M38" s="25">
        <f t="shared" si="188"/>
        <v>214.49518215464786</v>
      </c>
      <c r="N38" s="25">
        <f t="shared" si="189"/>
        <v>230.32822676279329</v>
      </c>
      <c r="O38" s="25">
        <f t="shared" si="190"/>
        <v>12.353378456928386</v>
      </c>
      <c r="P38" s="25">
        <f t="shared" si="191"/>
        <v>242.68160521972169</v>
      </c>
      <c r="Q38" s="25">
        <f t="shared" si="192"/>
        <v>218.32055800734341</v>
      </c>
      <c r="R38" s="25">
        <f t="shared" si="193"/>
        <v>1337.3161791938801</v>
      </c>
      <c r="S38" s="25">
        <f t="shared" si="194"/>
        <v>1466.1691565507303</v>
      </c>
      <c r="T38" s="25">
        <f t="shared" si="195"/>
        <v>89.467580650493403</v>
      </c>
      <c r="U38" s="25">
        <f t="shared" si="196"/>
        <v>1555.6367372012237</v>
      </c>
      <c r="V38" s="25">
        <f t="shared" si="197"/>
        <v>87.326307945387484</v>
      </c>
      <c r="W38" s="25">
        <f t="shared" si="198"/>
        <v>1041.913989026755</v>
      </c>
      <c r="X38" s="25">
        <f t="shared" si="199"/>
        <v>1116.3881970160724</v>
      </c>
      <c r="Y38" s="25">
        <f t="shared" si="200"/>
        <v>12.852099956070209</v>
      </c>
      <c r="Z38" s="25">
        <f t="shared" si="201"/>
        <v>1129.2402969721425</v>
      </c>
      <c r="AA38" s="25">
        <f t="shared" si="202"/>
        <v>15.976100772525529</v>
      </c>
      <c r="AB38" s="25">
        <f t="shared" si="203"/>
        <v>4.07569357157608</v>
      </c>
      <c r="AC38" s="25">
        <f t="shared" si="204"/>
        <v>1.9620714041922729</v>
      </c>
      <c r="AD38" s="25">
        <f t="shared" si="205"/>
        <v>1.9620714041922729</v>
      </c>
      <c r="AE38" s="25">
        <f t="shared" si="206"/>
        <v>20.051794344101609</v>
      </c>
      <c r="AV38" s="25"/>
    </row>
    <row r="39" spans="1:48" x14ac:dyDescent="0.45">
      <c r="A39" t="s">
        <v>18</v>
      </c>
      <c r="B39" s="6">
        <f t="shared" si="177"/>
        <v>42.398448269424101</v>
      </c>
      <c r="C39" s="6">
        <f t="shared" si="178"/>
        <v>149.55318264129932</v>
      </c>
      <c r="D39" s="6">
        <f t="shared" si="179"/>
        <v>189.97480205658388</v>
      </c>
      <c r="E39" s="6">
        <f t="shared" si="180"/>
        <v>1.9768288541395405</v>
      </c>
      <c r="F39" s="7">
        <f t="shared" si="181"/>
        <v>191.95163091072342</v>
      </c>
      <c r="G39" s="24">
        <f t="shared" si="182"/>
        <v>67.196279487529864</v>
      </c>
      <c r="H39" s="24">
        <f t="shared" si="183"/>
        <v>39.435518654939912</v>
      </c>
      <c r="I39" s="24">
        <f t="shared" si="184"/>
        <v>49.411626866687783</v>
      </c>
      <c r="J39" s="24">
        <f t="shared" si="185"/>
        <v>57.220171275782</v>
      </c>
      <c r="K39" s="24">
        <f t="shared" si="186"/>
        <v>106.63179814246979</v>
      </c>
      <c r="L39" s="25">
        <f t="shared" si="187"/>
        <v>59.103322999679648</v>
      </c>
      <c r="M39" s="25">
        <f t="shared" si="188"/>
        <v>205.84225951478513</v>
      </c>
      <c r="N39" s="25">
        <f t="shared" si="189"/>
        <v>228.50708155081304</v>
      </c>
      <c r="O39" s="25">
        <f t="shared" si="190"/>
        <v>36.438500963651748</v>
      </c>
      <c r="P39" s="25">
        <f t="shared" si="191"/>
        <v>264.94558251446477</v>
      </c>
      <c r="Q39" s="25">
        <f t="shared" si="192"/>
        <v>180.42214160886422</v>
      </c>
      <c r="R39" s="25">
        <f t="shared" si="193"/>
        <v>1292.1061855085889</v>
      </c>
      <c r="S39" s="25">
        <f t="shared" si="194"/>
        <v>1400.1680334293656</v>
      </c>
      <c r="T39" s="25">
        <f t="shared" si="195"/>
        <v>72.360293688087381</v>
      </c>
      <c r="U39" s="25">
        <f t="shared" si="196"/>
        <v>1472.528327117453</v>
      </c>
      <c r="V39" s="25">
        <f t="shared" si="197"/>
        <v>37.59183448145096</v>
      </c>
      <c r="W39" s="25">
        <f t="shared" si="198"/>
        <v>471.04246137727301</v>
      </c>
      <c r="X39" s="25">
        <f t="shared" si="199"/>
        <v>503.25911497582496</v>
      </c>
      <c r="Y39" s="25">
        <f t="shared" si="200"/>
        <v>5.3751808828990111</v>
      </c>
      <c r="Z39" s="25">
        <f t="shared" si="201"/>
        <v>508.63429585872399</v>
      </c>
      <c r="AA39" s="25">
        <f t="shared" si="202"/>
        <v>34.352181282029782</v>
      </c>
      <c r="AB39" s="25">
        <f t="shared" si="203"/>
        <v>7.3463264239254489</v>
      </c>
      <c r="AC39" s="25">
        <f t="shared" si="204"/>
        <v>0.26306287502664932</v>
      </c>
      <c r="AD39" s="25">
        <f t="shared" si="205"/>
        <v>1.2259322950480798</v>
      </c>
      <c r="AE39" s="25">
        <f t="shared" si="206"/>
        <v>41.69850770595523</v>
      </c>
      <c r="AV39" s="25"/>
    </row>
    <row r="40" spans="1:48" x14ac:dyDescent="0.45">
      <c r="A40" t="s">
        <v>19</v>
      </c>
      <c r="B40" s="6">
        <f t="shared" si="177"/>
        <v>56.489616292450286</v>
      </c>
      <c r="C40" s="6">
        <f t="shared" si="178"/>
        <v>1216.5642539064936</v>
      </c>
      <c r="D40" s="6">
        <f t="shared" si="179"/>
        <v>1270.188862629202</v>
      </c>
      <c r="E40" s="6">
        <f t="shared" si="180"/>
        <v>2.8650075697420601</v>
      </c>
      <c r="F40" s="7">
        <f t="shared" si="181"/>
        <v>1273.053870198944</v>
      </c>
      <c r="G40" s="24">
        <f t="shared" si="182"/>
        <v>271.17627000759359</v>
      </c>
      <c r="H40" s="24">
        <f t="shared" si="183"/>
        <v>193.11704157306312</v>
      </c>
      <c r="I40" s="24">
        <f t="shared" si="184"/>
        <v>212.87617986859027</v>
      </c>
      <c r="J40" s="24">
        <f t="shared" si="185"/>
        <v>251.41713171206652</v>
      </c>
      <c r="K40" s="24">
        <f t="shared" si="186"/>
        <v>464.29331158065673</v>
      </c>
      <c r="L40" s="25">
        <f t="shared" si="187"/>
        <v>227.7535126290349</v>
      </c>
      <c r="M40" s="25">
        <f t="shared" si="188"/>
        <v>2358.9790773038862</v>
      </c>
      <c r="N40" s="25">
        <f t="shared" si="189"/>
        <v>2453.3137156068301</v>
      </c>
      <c r="O40" s="25">
        <f t="shared" si="190"/>
        <v>133.4188743260909</v>
      </c>
      <c r="P40" s="25">
        <f t="shared" si="191"/>
        <v>2586.7325899329212</v>
      </c>
      <c r="Q40" s="25">
        <f t="shared" si="192"/>
        <v>884.55925671686373</v>
      </c>
      <c r="R40" s="25">
        <f t="shared" si="193"/>
        <v>19096.224934748345</v>
      </c>
      <c r="S40" s="25">
        <f t="shared" si="194"/>
        <v>19626.013981922515</v>
      </c>
      <c r="T40" s="25">
        <f t="shared" si="195"/>
        <v>354.77020954269597</v>
      </c>
      <c r="U40" s="25">
        <f t="shared" si="196"/>
        <v>19980.784191465209</v>
      </c>
      <c r="V40" s="25">
        <f t="shared" si="197"/>
        <v>289.21472473289816</v>
      </c>
      <c r="W40" s="25">
        <f t="shared" si="198"/>
        <v>11197.440566706531</v>
      </c>
      <c r="X40" s="25">
        <f t="shared" si="199"/>
        <v>11412.771376730414</v>
      </c>
      <c r="Y40" s="25">
        <f t="shared" si="200"/>
        <v>73.865947067479752</v>
      </c>
      <c r="Z40" s="25">
        <f t="shared" si="201"/>
        <v>11486.655291439429</v>
      </c>
      <c r="AA40" s="25">
        <f t="shared" si="202"/>
        <v>63.179370073623133</v>
      </c>
      <c r="AB40" s="25">
        <f t="shared" si="203"/>
        <v>32.041322538960458</v>
      </c>
      <c r="AC40" s="25">
        <f t="shared" si="204"/>
        <v>3.1677696109642302</v>
      </c>
      <c r="AD40" s="25">
        <f t="shared" si="205"/>
        <v>6.4161727231970636</v>
      </c>
      <c r="AE40" s="25">
        <f t="shared" si="206"/>
        <v>95.220692612583576</v>
      </c>
      <c r="AV40" s="25"/>
    </row>
    <row r="41" spans="1:48" x14ac:dyDescent="0.45">
      <c r="A41" t="s">
        <v>20</v>
      </c>
      <c r="B41" s="6">
        <f t="shared" si="177"/>
        <v>0.3727720359642408</v>
      </c>
      <c r="C41" s="6">
        <f t="shared" si="178"/>
        <v>178.68677347343237</v>
      </c>
      <c r="D41" s="6">
        <f t="shared" si="179"/>
        <v>179.0595455093966</v>
      </c>
      <c r="E41" s="6">
        <f t="shared" si="180"/>
        <v>0</v>
      </c>
      <c r="F41" s="7">
        <f t="shared" si="181"/>
        <v>179.0595455093966</v>
      </c>
      <c r="G41" s="24">
        <f t="shared" si="182"/>
        <v>97.842595781611593</v>
      </c>
      <c r="H41" s="24">
        <f t="shared" si="183"/>
        <v>20.804369597702287</v>
      </c>
      <c r="I41" s="24">
        <f t="shared" si="184"/>
        <v>24.947156206973482</v>
      </c>
      <c r="J41" s="24">
        <f t="shared" si="185"/>
        <v>93.699809172340409</v>
      </c>
      <c r="K41" s="24">
        <f t="shared" si="186"/>
        <v>118.64696537931388</v>
      </c>
      <c r="L41" s="25">
        <f t="shared" si="187"/>
        <v>14.237319298032292</v>
      </c>
      <c r="M41" s="25">
        <f t="shared" si="188"/>
        <v>42.493120527823031</v>
      </c>
      <c r="N41" s="25">
        <f t="shared" si="189"/>
        <v>49.823267348639227</v>
      </c>
      <c r="O41" s="25">
        <f t="shared" si="190"/>
        <v>6.9071724772160978</v>
      </c>
      <c r="P41" s="25">
        <f t="shared" si="191"/>
        <v>56.730439825855328</v>
      </c>
      <c r="Q41" s="25">
        <f t="shared" si="192"/>
        <v>17.697596989061587</v>
      </c>
      <c r="R41" s="25">
        <f t="shared" si="193"/>
        <v>24.704169457217652</v>
      </c>
      <c r="S41" s="25">
        <f t="shared" si="194"/>
        <v>59.559241915056397</v>
      </c>
      <c r="T41" s="25">
        <f t="shared" si="195"/>
        <v>-17.157475468777157</v>
      </c>
      <c r="U41" s="25">
        <f t="shared" si="196"/>
        <v>42.401766446279247</v>
      </c>
      <c r="V41" s="25">
        <f t="shared" si="197"/>
        <v>12.587868893535022</v>
      </c>
      <c r="W41" s="25">
        <f t="shared" si="198"/>
        <v>180.06677333698931</v>
      </c>
      <c r="X41" s="25">
        <f t="shared" si="199"/>
        <v>190.82100985893996</v>
      </c>
      <c r="Y41" s="25">
        <f t="shared" si="200"/>
        <v>1.8336323715843976</v>
      </c>
      <c r="Z41" s="25">
        <f t="shared" si="201"/>
        <v>192.65464223052433</v>
      </c>
      <c r="AA41" s="25">
        <f t="shared" si="202"/>
        <v>0.13639764327148321</v>
      </c>
      <c r="AB41" s="25">
        <f t="shared" si="203"/>
        <v>2.9221234686460689E-2</v>
      </c>
      <c r="AC41" s="25">
        <f t="shared" si="204"/>
        <v>0</v>
      </c>
      <c r="AD41" s="25">
        <f t="shared" si="205"/>
        <v>0</v>
      </c>
      <c r="AE41" s="25">
        <f t="shared" si="206"/>
        <v>0.16561887795794392</v>
      </c>
      <c r="AV41" s="25"/>
    </row>
    <row r="42" spans="1:48" x14ac:dyDescent="0.45">
      <c r="A42" t="s">
        <v>21</v>
      </c>
      <c r="B42" s="6">
        <f t="shared" si="177"/>
        <v>1.9336332746222498</v>
      </c>
      <c r="C42" s="6">
        <f t="shared" si="178"/>
        <v>143.47324324072235</v>
      </c>
      <c r="D42" s="6">
        <f t="shared" si="179"/>
        <v>145.34477548814473</v>
      </c>
      <c r="E42" s="6">
        <f t="shared" si="180"/>
        <v>6.2101027199882433E-2</v>
      </c>
      <c r="F42" s="7">
        <f t="shared" si="181"/>
        <v>145.40687651534461</v>
      </c>
      <c r="G42" s="24">
        <f t="shared" si="182"/>
        <v>77.690253479872922</v>
      </c>
      <c r="H42" s="24">
        <f t="shared" si="183"/>
        <v>32.936535854964909</v>
      </c>
      <c r="I42" s="24">
        <f t="shared" si="184"/>
        <v>42.226797152101121</v>
      </c>
      <c r="J42" s="24">
        <f t="shared" si="185"/>
        <v>68.39999218273671</v>
      </c>
      <c r="K42" s="24">
        <f t="shared" si="186"/>
        <v>110.62678933483784</v>
      </c>
      <c r="L42" s="25">
        <f t="shared" si="187"/>
        <v>22.305382051460491</v>
      </c>
      <c r="M42" s="25">
        <f t="shared" si="188"/>
        <v>108.64639798865335</v>
      </c>
      <c r="N42" s="25">
        <f t="shared" si="189"/>
        <v>118.45501439143692</v>
      </c>
      <c r="O42" s="25">
        <f t="shared" si="190"/>
        <v>12.496765648676913</v>
      </c>
      <c r="P42" s="25">
        <f t="shared" si="191"/>
        <v>130.95178004011382</v>
      </c>
      <c r="Q42" s="25">
        <f t="shared" si="192"/>
        <v>72.882697813272458</v>
      </c>
      <c r="R42" s="25">
        <f t="shared" si="193"/>
        <v>461.024105454861</v>
      </c>
      <c r="S42" s="25">
        <f t="shared" si="194"/>
        <v>503.25300383910576</v>
      </c>
      <c r="T42" s="25">
        <f t="shared" si="195"/>
        <v>30.653799429027657</v>
      </c>
      <c r="U42" s="25">
        <f t="shared" si="196"/>
        <v>533.90680326813344</v>
      </c>
      <c r="V42" s="25">
        <f t="shared" si="197"/>
        <v>117.40888828918018</v>
      </c>
      <c r="W42" s="25">
        <f t="shared" si="198"/>
        <v>981.0119645866622</v>
      </c>
      <c r="X42" s="25">
        <f t="shared" si="199"/>
        <v>1082.9802370514119</v>
      </c>
      <c r="Y42" s="25">
        <f t="shared" si="200"/>
        <v>15.440615824430569</v>
      </c>
      <c r="Z42" s="25">
        <f t="shared" si="201"/>
        <v>1098.4208528758425</v>
      </c>
      <c r="AA42" s="25">
        <f t="shared" si="202"/>
        <v>6.394193227920117</v>
      </c>
      <c r="AB42" s="25">
        <f t="shared" si="203"/>
        <v>1.3599030394529854</v>
      </c>
      <c r="AC42" s="25">
        <f t="shared" si="204"/>
        <v>0</v>
      </c>
      <c r="AD42" s="25">
        <f t="shared" si="205"/>
        <v>0</v>
      </c>
      <c r="AE42" s="25">
        <f t="shared" si="206"/>
        <v>7.7540962673731029</v>
      </c>
      <c r="AV42" s="25"/>
    </row>
    <row r="43" spans="1:48" x14ac:dyDescent="0.45">
      <c r="A43" t="s">
        <v>30</v>
      </c>
      <c r="B43" s="6">
        <f t="shared" si="177"/>
        <v>8.9934559170992134</v>
      </c>
      <c r="C43" s="6">
        <f t="shared" si="178"/>
        <v>2047.4443327170625</v>
      </c>
      <c r="D43" s="6">
        <f t="shared" si="179"/>
        <v>2056.4377886341613</v>
      </c>
      <c r="E43" s="6">
        <f t="shared" si="180"/>
        <v>0</v>
      </c>
      <c r="F43" s="7">
        <f t="shared" si="181"/>
        <v>2056.4377886341617</v>
      </c>
      <c r="G43" s="24">
        <f t="shared" si="182"/>
        <v>0</v>
      </c>
      <c r="H43" s="24">
        <f t="shared" si="183"/>
        <v>0</v>
      </c>
      <c r="I43" s="24">
        <f t="shared" si="184"/>
        <v>0</v>
      </c>
      <c r="J43" s="24">
        <f t="shared" si="185"/>
        <v>0</v>
      </c>
      <c r="K43" s="24">
        <f t="shared" si="186"/>
        <v>0</v>
      </c>
      <c r="L43" s="25">
        <f t="shared" si="187"/>
        <v>0.20098146942349646</v>
      </c>
      <c r="M43" s="25">
        <f t="shared" si="188"/>
        <v>2.8151086639191147</v>
      </c>
      <c r="N43" s="25">
        <f t="shared" si="189"/>
        <v>3.0058762422571275</v>
      </c>
      <c r="O43" s="25">
        <f t="shared" si="190"/>
        <v>1.0213891085483848E-2</v>
      </c>
      <c r="P43" s="25">
        <f t="shared" si="191"/>
        <v>3.0160901333426113</v>
      </c>
      <c r="Q43" s="25">
        <f t="shared" si="192"/>
        <v>150.70746576706219</v>
      </c>
      <c r="R43" s="25">
        <f t="shared" si="193"/>
        <v>846.69956102911533</v>
      </c>
      <c r="S43" s="25">
        <f t="shared" si="194"/>
        <v>946.0359632598728</v>
      </c>
      <c r="T43" s="25">
        <f t="shared" si="195"/>
        <v>51.371063536304895</v>
      </c>
      <c r="U43" s="25">
        <f t="shared" si="196"/>
        <v>997.40702679617777</v>
      </c>
      <c r="V43" s="25">
        <f t="shared" si="197"/>
        <v>3.9270288263852882</v>
      </c>
      <c r="W43" s="25">
        <f t="shared" si="198"/>
        <v>54.185011121090646</v>
      </c>
      <c r="X43" s="25">
        <f t="shared" si="199"/>
        <v>60.522773310443021</v>
      </c>
      <c r="Y43" s="25">
        <f t="shared" si="200"/>
        <v>0.58926663703291249</v>
      </c>
      <c r="Z43" s="25">
        <f t="shared" si="201"/>
        <v>58.112039947475935</v>
      </c>
      <c r="AA43" s="25">
        <f t="shared" si="202"/>
        <v>2.8825584325396818</v>
      </c>
      <c r="AB43" s="25">
        <f t="shared" si="203"/>
        <v>0</v>
      </c>
      <c r="AC43" s="25">
        <f t="shared" si="204"/>
        <v>0</v>
      </c>
      <c r="AD43" s="25">
        <f t="shared" si="205"/>
        <v>0</v>
      </c>
      <c r="AE43" s="25">
        <f t="shared" si="206"/>
        <v>2.8825584325396818</v>
      </c>
      <c r="AV43" s="25"/>
    </row>
    <row r="44" spans="1:48" x14ac:dyDescent="0.45">
      <c r="A44" t="s">
        <v>31</v>
      </c>
      <c r="B44" s="6">
        <f t="shared" si="177"/>
        <v>20.253851027686771</v>
      </c>
      <c r="C44" s="6">
        <f t="shared" si="178"/>
        <v>3792.9910478351053</v>
      </c>
      <c r="D44" s="6">
        <f t="shared" si="179"/>
        <v>3813.0742192388625</v>
      </c>
      <c r="E44" s="6">
        <f t="shared" si="180"/>
        <v>0.17067962392933722</v>
      </c>
      <c r="F44" s="7">
        <f t="shared" si="181"/>
        <v>3813.2448988627921</v>
      </c>
      <c r="G44" s="24">
        <f t="shared" si="182"/>
        <v>10.087078954779919</v>
      </c>
      <c r="H44" s="24">
        <f t="shared" si="183"/>
        <v>2.7114106298877814</v>
      </c>
      <c r="I44" s="24">
        <f t="shared" si="184"/>
        <v>3.8452742498080545</v>
      </c>
      <c r="J44" s="24">
        <f t="shared" si="185"/>
        <v>8.9532153348596477</v>
      </c>
      <c r="K44" s="24">
        <f t="shared" si="186"/>
        <v>12.798489584667703</v>
      </c>
      <c r="L44" s="25">
        <f t="shared" si="187"/>
        <v>370.27438682970762</v>
      </c>
      <c r="M44" s="25">
        <f t="shared" si="188"/>
        <v>5718.378447946804</v>
      </c>
      <c r="N44" s="25">
        <f t="shared" si="189"/>
        <v>6068.442661317662</v>
      </c>
      <c r="O44" s="25">
        <f t="shared" si="190"/>
        <v>20.210173458849845</v>
      </c>
      <c r="P44" s="25">
        <f t="shared" si="191"/>
        <v>6088.6528347765116</v>
      </c>
      <c r="Q44" s="25">
        <f t="shared" si="192"/>
        <v>1560.1256027420131</v>
      </c>
      <c r="R44" s="25">
        <f t="shared" si="193"/>
        <v>13570.06575875628</v>
      </c>
      <c r="S44" s="25">
        <f t="shared" si="194"/>
        <v>15020.306709727583</v>
      </c>
      <c r="T44" s="25">
        <f t="shared" si="195"/>
        <v>109.884651770709</v>
      </c>
      <c r="U44" s="25">
        <f t="shared" si="196"/>
        <v>15130.191361498293</v>
      </c>
      <c r="V44" s="25">
        <f t="shared" si="197"/>
        <v>503.50908999548648</v>
      </c>
      <c r="W44" s="25">
        <f t="shared" si="198"/>
        <v>6017.001774953761</v>
      </c>
      <c r="X44" s="25">
        <f t="shared" si="199"/>
        <v>6449.0216844825763</v>
      </c>
      <c r="Y44" s="25">
        <f t="shared" si="200"/>
        <v>71.489180466671684</v>
      </c>
      <c r="Z44" s="25">
        <f t="shared" si="201"/>
        <v>6520.5108649492477</v>
      </c>
      <c r="AA44" s="25">
        <f t="shared" si="202"/>
        <v>0</v>
      </c>
      <c r="AB44" s="25">
        <f t="shared" si="203"/>
        <v>0</v>
      </c>
      <c r="AC44" s="25">
        <f t="shared" si="204"/>
        <v>0</v>
      </c>
      <c r="AD44" s="25">
        <f t="shared" si="205"/>
        <v>0</v>
      </c>
      <c r="AE44" s="25">
        <f t="shared" si="206"/>
        <v>0</v>
      </c>
      <c r="AV44" s="25"/>
    </row>
    <row r="45" spans="1:48" x14ac:dyDescent="0.45">
      <c r="A45" t="s">
        <v>22</v>
      </c>
      <c r="B45" s="6">
        <f t="shared" si="177"/>
        <v>20.271952312753463</v>
      </c>
      <c r="C45" s="6">
        <f t="shared" si="178"/>
        <v>4623.4958419428312</v>
      </c>
      <c r="D45" s="6">
        <f t="shared" si="179"/>
        <v>4641.7677942555847</v>
      </c>
      <c r="E45" s="6">
        <f t="shared" si="180"/>
        <v>2</v>
      </c>
      <c r="F45" s="7">
        <f t="shared" si="181"/>
        <v>4643.7677942555847</v>
      </c>
      <c r="G45" s="24">
        <f t="shared" si="182"/>
        <v>61.424948995219808</v>
      </c>
      <c r="H45" s="24">
        <f t="shared" si="183"/>
        <v>507.93327836799745</v>
      </c>
      <c r="I45" s="24">
        <f t="shared" si="184"/>
        <v>538.72521038960167</v>
      </c>
      <c r="J45" s="24">
        <f t="shared" si="185"/>
        <v>30.633016973615533</v>
      </c>
      <c r="K45" s="24">
        <f t="shared" si="186"/>
        <v>569.35822736321722</v>
      </c>
      <c r="L45" s="25">
        <f t="shared" si="187"/>
        <v>29.069969155970576</v>
      </c>
      <c r="M45" s="25">
        <f t="shared" si="188"/>
        <v>696.98295156734503</v>
      </c>
      <c r="N45" s="25">
        <f t="shared" si="189"/>
        <v>706.89066934181221</v>
      </c>
      <c r="O45" s="25">
        <f t="shared" si="190"/>
        <v>19.162251381503431</v>
      </c>
      <c r="P45" s="25">
        <f t="shared" si="191"/>
        <v>726.05292072331565</v>
      </c>
      <c r="Q45" s="25">
        <f t="shared" si="192"/>
        <v>272.77271748728987</v>
      </c>
      <c r="R45" s="25">
        <f t="shared" si="193"/>
        <v>7324.1695440721323</v>
      </c>
      <c r="S45" s="25">
        <f t="shared" si="194"/>
        <v>7480.9502422140631</v>
      </c>
      <c r="T45" s="25">
        <f t="shared" si="195"/>
        <v>116.02352020296081</v>
      </c>
      <c r="U45" s="25">
        <f t="shared" si="196"/>
        <v>7596.9422615594231</v>
      </c>
      <c r="V45" s="25">
        <f t="shared" si="197"/>
        <v>117.25440637986975</v>
      </c>
      <c r="W45" s="25">
        <f t="shared" si="198"/>
        <v>9885.7455936201313</v>
      </c>
      <c r="X45" s="25">
        <f t="shared" si="199"/>
        <v>10000.000000000002</v>
      </c>
      <c r="Y45" s="25">
        <f t="shared" si="200"/>
        <v>0</v>
      </c>
      <c r="Z45" s="25">
        <f t="shared" si="201"/>
        <v>10003.000000000002</v>
      </c>
      <c r="AA45" s="25">
        <f t="shared" si="202"/>
        <v>0</v>
      </c>
      <c r="AB45" s="25">
        <f t="shared" si="203"/>
        <v>0</v>
      </c>
      <c r="AC45" s="25">
        <f t="shared" si="204"/>
        <v>0</v>
      </c>
      <c r="AD45" s="25">
        <f t="shared" si="205"/>
        <v>0</v>
      </c>
      <c r="AE45" s="25">
        <f t="shared" si="206"/>
        <v>0</v>
      </c>
      <c r="AV45" s="25"/>
    </row>
    <row r="46" spans="1:48" x14ac:dyDescent="0.45">
      <c r="A46" t="s">
        <v>23</v>
      </c>
      <c r="B46" s="6">
        <f t="shared" si="177"/>
        <v>755.39194155735856</v>
      </c>
      <c r="C46" s="6">
        <f t="shared" si="178"/>
        <v>1915.8759163455534</v>
      </c>
      <c r="D46" s="6">
        <f t="shared" si="179"/>
        <v>2636.2492980570382</v>
      </c>
      <c r="E46" s="6">
        <f t="shared" si="180"/>
        <v>35.018559845873597</v>
      </c>
      <c r="F46" s="7">
        <f t="shared" si="181"/>
        <v>2671.2678579029121</v>
      </c>
      <c r="G46" s="24">
        <f t="shared" si="182"/>
        <v>3500.8430288719574</v>
      </c>
      <c r="H46" s="24">
        <f t="shared" si="183"/>
        <v>630.96637496111691</v>
      </c>
      <c r="I46" s="24">
        <f t="shared" si="184"/>
        <v>896.95268798333814</v>
      </c>
      <c r="J46" s="24">
        <f t="shared" si="185"/>
        <v>3234.8567158497362</v>
      </c>
      <c r="K46" s="24">
        <f t="shared" si="186"/>
        <v>4131.8094038330737</v>
      </c>
      <c r="L46" s="25">
        <f t="shared" si="187"/>
        <v>12.824063843648208</v>
      </c>
      <c r="M46" s="25">
        <f t="shared" si="188"/>
        <v>18.925836156351792</v>
      </c>
      <c r="N46" s="25">
        <f t="shared" si="189"/>
        <v>19.273371761870713</v>
      </c>
      <c r="O46" s="25">
        <f t="shared" si="190"/>
        <v>12.476528238129287</v>
      </c>
      <c r="P46" s="25">
        <f t="shared" si="191"/>
        <v>31.7499</v>
      </c>
      <c r="Q46" s="25">
        <f t="shared" si="192"/>
        <v>3928.0476392919099</v>
      </c>
      <c r="R46" s="25">
        <f t="shared" si="193"/>
        <v>21368.115580325968</v>
      </c>
      <c r="S46" s="25">
        <f t="shared" si="194"/>
        <v>23380.383510163305</v>
      </c>
      <c r="T46" s="25">
        <f t="shared" si="195"/>
        <v>1915.7797094545735</v>
      </c>
      <c r="U46" s="25">
        <f t="shared" si="196"/>
        <v>25296.16321961788</v>
      </c>
      <c r="V46" s="25">
        <f t="shared" si="197"/>
        <v>1596.6547195180972</v>
      </c>
      <c r="W46" s="25">
        <f t="shared" si="198"/>
        <v>32237.169647627368</v>
      </c>
      <c r="X46" s="25">
        <f t="shared" si="199"/>
        <v>33713.194774807343</v>
      </c>
      <c r="Y46" s="25">
        <f t="shared" si="200"/>
        <v>120.629592338123</v>
      </c>
      <c r="Z46" s="25">
        <f t="shared" si="201"/>
        <v>33833.824367145462</v>
      </c>
      <c r="AA46" s="25">
        <f t="shared" si="202"/>
        <v>0</v>
      </c>
      <c r="AB46" s="25">
        <f t="shared" si="203"/>
        <v>0</v>
      </c>
      <c r="AC46" s="25">
        <f t="shared" si="204"/>
        <v>0</v>
      </c>
      <c r="AD46" s="25">
        <f t="shared" si="205"/>
        <v>0</v>
      </c>
      <c r="AE46" s="25">
        <f t="shared" si="206"/>
        <v>0</v>
      </c>
      <c r="AV46" s="25"/>
    </row>
    <row r="47" spans="1:48" x14ac:dyDescent="0.45">
      <c r="A47" t="s">
        <v>24</v>
      </c>
      <c r="B47" s="6">
        <f t="shared" si="177"/>
        <v>0</v>
      </c>
      <c r="C47" s="6">
        <f t="shared" si="178"/>
        <v>0</v>
      </c>
      <c r="D47" s="6">
        <f t="shared" si="179"/>
        <v>0</v>
      </c>
      <c r="E47" s="6">
        <f t="shared" si="180"/>
        <v>0</v>
      </c>
      <c r="F47" s="7">
        <f t="shared" si="181"/>
        <v>0</v>
      </c>
      <c r="G47" s="24">
        <f t="shared" si="182"/>
        <v>466.74827801414654</v>
      </c>
      <c r="H47" s="24">
        <f t="shared" si="183"/>
        <v>38.388547197860369</v>
      </c>
      <c r="I47" s="24">
        <f t="shared" si="184"/>
        <v>49.692465994318837</v>
      </c>
      <c r="J47" s="24">
        <f t="shared" si="185"/>
        <v>455.44435921768803</v>
      </c>
      <c r="K47" s="24">
        <f t="shared" si="186"/>
        <v>505.13682521200684</v>
      </c>
      <c r="L47" s="25">
        <f t="shared" si="187"/>
        <v>0</v>
      </c>
      <c r="M47" s="25">
        <f t="shared" si="188"/>
        <v>0</v>
      </c>
      <c r="N47" s="25">
        <f t="shared" si="189"/>
        <v>0</v>
      </c>
      <c r="O47" s="25">
        <f t="shared" si="190"/>
        <v>0</v>
      </c>
      <c r="P47" s="25">
        <f t="shared" si="191"/>
        <v>0</v>
      </c>
      <c r="Q47" s="25">
        <f t="shared" si="192"/>
        <v>0</v>
      </c>
      <c r="R47" s="25">
        <f t="shared" si="193"/>
        <v>0</v>
      </c>
      <c r="S47" s="25">
        <f t="shared" si="194"/>
        <v>0</v>
      </c>
      <c r="T47" s="25">
        <f t="shared" si="195"/>
        <v>0</v>
      </c>
      <c r="U47" s="25">
        <f t="shared" si="196"/>
        <v>0</v>
      </c>
      <c r="V47" s="25">
        <f t="shared" si="197"/>
        <v>0</v>
      </c>
      <c r="W47" s="25">
        <f t="shared" si="198"/>
        <v>0</v>
      </c>
      <c r="X47" s="25">
        <f t="shared" si="199"/>
        <v>0</v>
      </c>
      <c r="Y47" s="25">
        <f t="shared" si="200"/>
        <v>0</v>
      </c>
      <c r="Z47" s="25">
        <f t="shared" si="201"/>
        <v>0</v>
      </c>
      <c r="AA47" s="25">
        <f t="shared" si="202"/>
        <v>0</v>
      </c>
      <c r="AB47" s="25">
        <f t="shared" si="203"/>
        <v>0</v>
      </c>
      <c r="AC47" s="25">
        <f t="shared" si="204"/>
        <v>0</v>
      </c>
      <c r="AD47" s="25">
        <f t="shared" si="205"/>
        <v>0</v>
      </c>
      <c r="AE47" s="25">
        <f t="shared" si="206"/>
        <v>0</v>
      </c>
      <c r="AV47" s="25"/>
    </row>
    <row r="48" spans="1:48" ht="14.65" thickBot="1" x14ac:dyDescent="0.5">
      <c r="A48" s="11" t="s">
        <v>28</v>
      </c>
      <c r="B48" s="35">
        <f t="shared" si="177"/>
        <v>2663.9660722640447</v>
      </c>
      <c r="C48" s="35">
        <f t="shared" si="178"/>
        <v>9645.3497111121869</v>
      </c>
      <c r="D48" s="35">
        <f t="shared" si="179"/>
        <v>11938.621415674232</v>
      </c>
      <c r="E48" s="35">
        <f t="shared" si="180"/>
        <v>370.69436770200053</v>
      </c>
      <c r="F48" s="13">
        <f t="shared" si="181"/>
        <v>12309.315783376231</v>
      </c>
      <c r="G48" s="24">
        <f t="shared" si="182"/>
        <v>11835.563766640118</v>
      </c>
      <c r="H48" s="24">
        <f t="shared" si="183"/>
        <v>2044.3319371058228</v>
      </c>
      <c r="I48" s="24">
        <f t="shared" si="184"/>
        <v>3157.6125983873403</v>
      </c>
      <c r="J48" s="24">
        <f t="shared" si="185"/>
        <v>10722.283105358601</v>
      </c>
      <c r="K48" s="24">
        <f t="shared" si="186"/>
        <v>13879.89570374594</v>
      </c>
      <c r="L48" s="25">
        <f t="shared" si="187"/>
        <v>4423.5955808810941</v>
      </c>
      <c r="M48" s="25">
        <f t="shared" si="188"/>
        <v>6753.4351472840908</v>
      </c>
      <c r="N48" s="25">
        <f t="shared" si="189"/>
        <v>7842.1321447886576</v>
      </c>
      <c r="O48" s="25">
        <f t="shared" si="190"/>
        <v>3334.8985833765269</v>
      </c>
      <c r="P48" s="25">
        <f t="shared" si="191"/>
        <v>11177.030728165184</v>
      </c>
      <c r="Q48" s="25">
        <f t="shared" si="192"/>
        <v>13076.002380255501</v>
      </c>
      <c r="R48" s="25">
        <f t="shared" si="193"/>
        <v>49572.276053694201</v>
      </c>
      <c r="S48" s="25">
        <f t="shared" si="194"/>
        <v>56593.205262724849</v>
      </c>
      <c r="T48" s="25">
        <f t="shared" si="195"/>
        <v>6055.0416703672563</v>
      </c>
      <c r="U48" s="25">
        <f t="shared" si="196"/>
        <v>62648.278433949716</v>
      </c>
      <c r="V48" s="25">
        <f t="shared" si="197"/>
        <v>3666.3308888093175</v>
      </c>
      <c r="W48" s="25">
        <f t="shared" si="198"/>
        <v>19689.844744045207</v>
      </c>
      <c r="X48" s="25">
        <f t="shared" si="199"/>
        <v>22687.402590359128</v>
      </c>
      <c r="Y48" s="25">
        <f t="shared" si="200"/>
        <v>668.7730424953993</v>
      </c>
      <c r="Z48" s="25">
        <f t="shared" si="201"/>
        <v>23356.175632854523</v>
      </c>
      <c r="AA48" s="25">
        <f t="shared" si="202"/>
        <v>5450.0886415096829</v>
      </c>
      <c r="AB48" s="25">
        <f t="shared" si="203"/>
        <v>1664</v>
      </c>
      <c r="AC48" s="25">
        <f t="shared" si="204"/>
        <v>799</v>
      </c>
      <c r="AD48" s="25">
        <f t="shared" si="205"/>
        <v>1371</v>
      </c>
      <c r="AE48" s="25">
        <f t="shared" si="206"/>
        <v>7114.0886415096829</v>
      </c>
      <c r="AV48" s="25"/>
    </row>
    <row r="49" spans="1:120" ht="14.65" thickTop="1" x14ac:dyDescent="0.45">
      <c r="A49" t="s">
        <v>37</v>
      </c>
      <c r="B49" s="16">
        <f>B37+B39+B42+B44+B46+B47/2</f>
        <v>959.70927329982237</v>
      </c>
      <c r="C49" s="16">
        <f t="shared" ref="C49:F49" si="207">C37+C39+C42+C44+C46+C47/2</f>
        <v>7074.0236177153138</v>
      </c>
      <c r="D49" s="16">
        <f t="shared" si="207"/>
        <v>7983.2990254610922</v>
      </c>
      <c r="E49" s="16">
        <f t="shared" si="207"/>
        <v>50.433865554043273</v>
      </c>
      <c r="F49" s="19">
        <f t="shared" si="207"/>
        <v>8033.7328910151355</v>
      </c>
      <c r="G49" s="16">
        <f>G37+G39+G42+G44+G46+G47/2</f>
        <v>3994.5387925124701</v>
      </c>
      <c r="H49" s="16">
        <f t="shared" ref="H49:K49" si="208">H37+H39+H42+H44+H46+H47/2</f>
        <v>769.71859747293558</v>
      </c>
      <c r="I49" s="16">
        <f t="shared" si="208"/>
        <v>1076.6810398617442</v>
      </c>
      <c r="J49" s="16">
        <f t="shared" si="208"/>
        <v>3687.5763501236615</v>
      </c>
      <c r="K49" s="19">
        <f t="shared" si="208"/>
        <v>4764.2573899854051</v>
      </c>
      <c r="L49" s="16">
        <f>L37+L39+L42+L44+L46+L47/2</f>
        <v>566.85934801612507</v>
      </c>
      <c r="M49" s="16">
        <f t="shared" ref="M49:P49" si="209">M37+M39+M42+M44+M46+M47/2</f>
        <v>6937.827618434485</v>
      </c>
      <c r="N49" s="16">
        <f t="shared" si="209"/>
        <v>7380.5785448338393</v>
      </c>
      <c r="O49" s="16">
        <f t="shared" si="209"/>
        <v>124.108421616771</v>
      </c>
      <c r="P49" s="19">
        <f t="shared" si="209"/>
        <v>7504.6869664506103</v>
      </c>
      <c r="Q49" s="16">
        <f>Q37+Q39+Q42+Q44+Q46+Q47/2</f>
        <v>6408.1597811406955</v>
      </c>
      <c r="R49" s="16">
        <f t="shared" ref="R49:U49" si="210">R37+R39+R42+R44+R46+R47/2</f>
        <v>41692.888918138146</v>
      </c>
      <c r="S49" s="16">
        <f t="shared" si="210"/>
        <v>45704.992671159496</v>
      </c>
      <c r="T49" s="16">
        <f t="shared" si="210"/>
        <v>2396.0560281193434</v>
      </c>
      <c r="U49" s="19">
        <f t="shared" si="210"/>
        <v>48101.048699278836</v>
      </c>
      <c r="V49" s="16">
        <f>V37+V39+V42+V44+V46+V47/2</f>
        <v>2545.7368093113046</v>
      </c>
      <c r="W49" s="16">
        <f t="shared" ref="W49:Z49" si="211">W37+W39+W42+W44+W46+W47/2</f>
        <v>43072.452845251588</v>
      </c>
      <c r="X49" s="16">
        <f t="shared" si="211"/>
        <v>45362.676073840063</v>
      </c>
      <c r="Y49" s="16">
        <f t="shared" si="211"/>
        <v>255.51358072283398</v>
      </c>
      <c r="Z49" s="19">
        <f t="shared" si="211"/>
        <v>45618.189654562884</v>
      </c>
      <c r="AA49" s="16">
        <f>AA37+AA39+AA42+AA44+AA46+AA47/2</f>
        <v>87.905677366802834</v>
      </c>
      <c r="AB49" s="16">
        <f t="shared" ref="AB49:AE49" si="212">AB37+AB39+AB42+AB44+AB46+AB47/2</f>
        <v>24.915691419952932</v>
      </c>
      <c r="AC49" s="16">
        <f t="shared" si="212"/>
        <v>8.9320725389127062</v>
      </c>
      <c r="AD49" s="16">
        <f t="shared" si="212"/>
        <v>13.024743271967822</v>
      </c>
      <c r="AE49" s="19">
        <f t="shared" si="212"/>
        <v>112.82136878675577</v>
      </c>
      <c r="AV49" s="25"/>
    </row>
    <row r="50" spans="1:120" x14ac:dyDescent="0.45">
      <c r="A50" s="17" t="s">
        <v>38</v>
      </c>
      <c r="B50" s="18">
        <f>B35+B36+B38+B40+B41+B43+B45+B47/2</f>
        <v>122.63208576225674</v>
      </c>
      <c r="C50" s="18">
        <f t="shared" ref="C50:F50" si="213">C35+C36+C38+C40+C41+C43+C45+C47/2</f>
        <v>8756.135007087043</v>
      </c>
      <c r="D50" s="18">
        <f t="shared" si="213"/>
        <v>8872.1011043520375</v>
      </c>
      <c r="E50" s="18">
        <f t="shared" si="213"/>
        <v>6.665988497261532</v>
      </c>
      <c r="F50" s="20">
        <f t="shared" si="213"/>
        <v>8878.7670928492989</v>
      </c>
      <c r="G50" s="18">
        <f>G35+G36+G38+G40+G41+G43+G45+G47/2</f>
        <v>791.13546562766237</v>
      </c>
      <c r="H50" s="18">
        <f t="shared" ref="H50:K50" si="214">H35+H36+H38+H40+H41+H43+H45+H47/2</f>
        <v>747.12358793111127</v>
      </c>
      <c r="I50" s="18">
        <f t="shared" si="214"/>
        <v>809.52369999543816</v>
      </c>
      <c r="J50" s="18">
        <f t="shared" si="214"/>
        <v>730.13016798626518</v>
      </c>
      <c r="K50" s="20">
        <f t="shared" si="214"/>
        <v>1538.2590535587735</v>
      </c>
      <c r="L50" s="18">
        <f>L35+L36+L38+L40+L41+L43+L45+L47/2</f>
        <v>353.25584421797043</v>
      </c>
      <c r="M50" s="18">
        <f t="shared" ref="M50:P50" si="215">M35+M36+M38+M40+M41+M43+M45+M47/2</f>
        <v>3316.0211279717232</v>
      </c>
      <c r="N50" s="18">
        <f t="shared" si="215"/>
        <v>3480.9138036469267</v>
      </c>
      <c r="O50" s="18">
        <f t="shared" si="215"/>
        <v>188.36316854276694</v>
      </c>
      <c r="P50" s="20">
        <f t="shared" si="215"/>
        <v>3669.2769721896939</v>
      </c>
      <c r="Q50" s="18">
        <f>Q35+Q36+Q38+Q40+Q41+Q43+Q45+Q47/2</f>
        <v>1807.9971241626808</v>
      </c>
      <c r="R50" s="18">
        <f t="shared" ref="R50:U50" si="216">R35+R36+R38+R40+R41+R43+R45+R47/2</f>
        <v>30162.298255843845</v>
      </c>
      <c r="S50" s="18">
        <f t="shared" si="216"/>
        <v>31273.02163805678</v>
      </c>
      <c r="T50" s="18">
        <f t="shared" si="216"/>
        <v>697.30524280734994</v>
      </c>
      <c r="U50" s="20">
        <f t="shared" si="216"/>
        <v>31970.295380006522</v>
      </c>
      <c r="V50" s="18">
        <f>V35+V36+V38+V40+V41+V43+V45+V47/2</f>
        <v>631.21131969125804</v>
      </c>
      <c r="W50" s="18">
        <f t="shared" ref="W50:Z50" si="217">W35+W36+W38+W40+W41+W43+W45+W47/2</f>
        <v>23883.484835641921</v>
      </c>
      <c r="X50" s="18">
        <f t="shared" si="217"/>
        <v>24407.130928585786</v>
      </c>
      <c r="Y50" s="18">
        <f t="shared" si="217"/>
        <v>107.54725910586065</v>
      </c>
      <c r="Z50" s="20">
        <f t="shared" si="217"/>
        <v>24514.696155333178</v>
      </c>
      <c r="AA50" s="18">
        <f>AA35+AA36+AA38+AA40+AA41+AA43+AA45+AA47/2</f>
        <v>95.146064444123681</v>
      </c>
      <c r="AB50" s="18">
        <f t="shared" ref="AB50:AE50" si="218">AB35+AB36+AB38+AB40+AB41+AB43+AB45+AB47/2</f>
        <v>50.092277447065563</v>
      </c>
      <c r="AC50" s="18">
        <f t="shared" si="218"/>
        <v>18.695965796569581</v>
      </c>
      <c r="AD50" s="18">
        <f t="shared" si="218"/>
        <v>19.556516246200808</v>
      </c>
      <c r="AE50" s="20">
        <f t="shared" si="218"/>
        <v>145.23834189118924</v>
      </c>
      <c r="AV50" s="25"/>
    </row>
    <row r="51" spans="1:120" s="42" customFormat="1" x14ac:dyDescent="0.45">
      <c r="A51" s="42" t="s">
        <v>47</v>
      </c>
      <c r="B51" s="37">
        <f>B49/(B49+B50)</f>
        <v>0.8866974039793456</v>
      </c>
      <c r="C51" s="37">
        <f t="shared" ref="C51:F51" si="219">C49/(C49+C50)</f>
        <v>0.44687003999011632</v>
      </c>
      <c r="D51" s="37">
        <f t="shared" si="219"/>
        <v>0.47363450075211</v>
      </c>
      <c r="E51" s="37">
        <f t="shared" si="219"/>
        <v>0.88325734613485929</v>
      </c>
      <c r="F51" s="37">
        <f t="shared" si="219"/>
        <v>0.47501746629296732</v>
      </c>
      <c r="G51" s="37">
        <f>G49/(G49+G50)</f>
        <v>0.83468672898453333</v>
      </c>
      <c r="H51" s="37">
        <f t="shared" ref="H51:K51" si="220">H49/(H49+H50)</f>
        <v>0.5074480423076464</v>
      </c>
      <c r="I51" s="37">
        <f t="shared" si="220"/>
        <v>0.57081875424789108</v>
      </c>
      <c r="J51" s="37">
        <f t="shared" si="220"/>
        <v>0.83472642082646886</v>
      </c>
      <c r="K51" s="37">
        <f t="shared" si="220"/>
        <v>0.75592938672386178</v>
      </c>
      <c r="L51" s="37">
        <f>L49/(L49+L50)</f>
        <v>0.61607432721522204</v>
      </c>
      <c r="M51" s="37">
        <f t="shared" ref="M51:P51" si="221">M49/(M49+M50)</f>
        <v>0.67660717356164135</v>
      </c>
      <c r="N51" s="37">
        <f t="shared" si="221"/>
        <v>0.67951790675120127</v>
      </c>
      <c r="O51" s="37">
        <f t="shared" si="221"/>
        <v>0.39718305767703627</v>
      </c>
      <c r="P51" s="37">
        <f t="shared" si="221"/>
        <v>0.67162262270230788</v>
      </c>
      <c r="Q51" s="37">
        <f>Q49/(Q49+Q50)</f>
        <v>0.77994612992411905</v>
      </c>
      <c r="R51" s="37">
        <f t="shared" ref="R51:U51" si="222">R49/(R49+R50)</f>
        <v>0.58023492190184844</v>
      </c>
      <c r="S51" s="37">
        <f t="shared" si="222"/>
        <v>0.59374086330111298</v>
      </c>
      <c r="T51" s="37">
        <f t="shared" si="222"/>
        <v>0.77458008239740617</v>
      </c>
      <c r="U51" s="37">
        <f t="shared" si="222"/>
        <v>0.60072737946861421</v>
      </c>
      <c r="V51" s="37">
        <f>V49/(V49+V50)</f>
        <v>0.80131519494168335</v>
      </c>
      <c r="W51" s="37">
        <f t="shared" ref="W51:Z51" si="223">W49/(W49+W50)</f>
        <v>0.64329549158928001</v>
      </c>
      <c r="X51" s="37">
        <f t="shared" si="223"/>
        <v>0.6501763158419348</v>
      </c>
      <c r="Y51" s="37">
        <f t="shared" si="223"/>
        <v>0.70377620688420883</v>
      </c>
      <c r="Z51" s="37">
        <f t="shared" si="223"/>
        <v>0.65045362282990438</v>
      </c>
      <c r="AA51" s="37">
        <f>AA49/(AA49+AA50)</f>
        <v>0.48022311340582763</v>
      </c>
      <c r="AB51" s="37">
        <f t="shared" ref="AB51:AE51" si="224">AB49/(AB49+AB50)</f>
        <v>0.33217392493490822</v>
      </c>
      <c r="AC51" s="37">
        <f t="shared" si="224"/>
        <v>0.32329738472388664</v>
      </c>
      <c r="AD51" s="37">
        <f t="shared" si="224"/>
        <v>0.39976180984362186</v>
      </c>
      <c r="AE51" s="37">
        <f t="shared" si="224"/>
        <v>0.43719094503502443</v>
      </c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4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P51" s="43"/>
    </row>
    <row r="52" spans="1:120" s="42" customFormat="1" x14ac:dyDescent="0.45">
      <c r="A52" s="42" t="s">
        <v>48</v>
      </c>
      <c r="B52" s="37">
        <f>B50/(B49+B50)</f>
        <v>0.11330259602065433</v>
      </c>
      <c r="C52" s="37">
        <f t="shared" ref="C52:F52" si="225">C50/(C49+C50)</f>
        <v>0.55312996000988368</v>
      </c>
      <c r="D52" s="37">
        <f t="shared" si="225"/>
        <v>0.52636549924789</v>
      </c>
      <c r="E52" s="37">
        <f t="shared" si="225"/>
        <v>0.11674265386514077</v>
      </c>
      <c r="F52" s="37">
        <f t="shared" si="225"/>
        <v>0.52498253370703252</v>
      </c>
      <c r="G52" s="37">
        <f>G50/(G49+G50)</f>
        <v>0.16531327101546672</v>
      </c>
      <c r="H52" s="37">
        <f t="shared" ref="H52:K52" si="226">H50/(H49+H50)</f>
        <v>0.4925519576923536</v>
      </c>
      <c r="I52" s="37">
        <f t="shared" si="226"/>
        <v>0.42918124575210898</v>
      </c>
      <c r="J52" s="37">
        <f t="shared" si="226"/>
        <v>0.16527357917353105</v>
      </c>
      <c r="K52" s="37">
        <f t="shared" si="226"/>
        <v>0.24407061327613827</v>
      </c>
      <c r="L52" s="37">
        <f>L50/(L49+L50)</f>
        <v>0.38392567278477796</v>
      </c>
      <c r="M52" s="37">
        <f t="shared" ref="M52:P52" si="227">M50/(M49+M50)</f>
        <v>0.32339282643835854</v>
      </c>
      <c r="N52" s="37">
        <f t="shared" si="227"/>
        <v>0.32048209324879873</v>
      </c>
      <c r="O52" s="37">
        <f t="shared" si="227"/>
        <v>0.60281694232296379</v>
      </c>
      <c r="P52" s="37">
        <f t="shared" si="227"/>
        <v>0.32837737729769223</v>
      </c>
      <c r="Q52" s="37">
        <f>Q50/(Q49+Q50)</f>
        <v>0.2200538700758809</v>
      </c>
      <c r="R52" s="37">
        <f t="shared" ref="R52:U52" si="228">R50/(R49+R50)</f>
        <v>0.4197650780981515</v>
      </c>
      <c r="S52" s="37">
        <f t="shared" si="228"/>
        <v>0.40625913669888708</v>
      </c>
      <c r="T52" s="37">
        <f t="shared" si="228"/>
        <v>0.22541991760259375</v>
      </c>
      <c r="U52" s="37">
        <f t="shared" si="228"/>
        <v>0.39927262053138568</v>
      </c>
      <c r="V52" s="37">
        <f>V50/(V49+V50)</f>
        <v>0.19868480505831668</v>
      </c>
      <c r="W52" s="37">
        <f t="shared" ref="W52:Z52" si="229">W50/(W49+W50)</f>
        <v>0.35670450841071999</v>
      </c>
      <c r="X52" s="37">
        <f t="shared" si="229"/>
        <v>0.3498236841580652</v>
      </c>
      <c r="Y52" s="37">
        <f t="shared" si="229"/>
        <v>0.29622379311579122</v>
      </c>
      <c r="Z52" s="37">
        <f t="shared" si="229"/>
        <v>0.34954637717009568</v>
      </c>
      <c r="AA52" s="37">
        <f>AA50/(AA49+AA50)</f>
        <v>0.51977688659417243</v>
      </c>
      <c r="AB52" s="37">
        <f t="shared" ref="AB52:AE52" si="230">AB50/(AB49+AB50)</f>
        <v>0.66782607506509184</v>
      </c>
      <c r="AC52" s="37">
        <f t="shared" si="230"/>
        <v>0.67670261527611331</v>
      </c>
      <c r="AD52" s="37">
        <f t="shared" si="230"/>
        <v>0.60023819015637814</v>
      </c>
      <c r="AE52" s="37">
        <f t="shared" si="230"/>
        <v>0.56280905496497546</v>
      </c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4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P52" s="43"/>
    </row>
    <row r="53" spans="1:120" s="38" customFormat="1" x14ac:dyDescent="0.45">
      <c r="A53" s="38" t="s">
        <v>53</v>
      </c>
      <c r="B53" s="39">
        <f>B49/SUM(B33:B48)</f>
        <v>0.17064185351718317</v>
      </c>
      <c r="C53" s="39">
        <f t="shared" ref="C53:F53" si="231">C49/SUM(C33:C48)</f>
        <v>0.2349598228594815</v>
      </c>
      <c r="D53" s="39">
        <f t="shared" si="231"/>
        <v>0.22689199991446518</v>
      </c>
      <c r="E53" s="39">
        <f t="shared" si="231"/>
        <v>9.23644188236796E-2</v>
      </c>
      <c r="F53" s="39">
        <f t="shared" si="231"/>
        <v>0.22483621457562433</v>
      </c>
      <c r="G53" s="39">
        <f>G49/SUM(G33:G48)</f>
        <v>0.18794222709851838</v>
      </c>
      <c r="H53" s="39">
        <f t="shared" ref="H53:K53" si="232">H49/SUM(H33:H48)</f>
        <v>0.17842952544945456</v>
      </c>
      <c r="I53" s="39">
        <f t="shared" si="232"/>
        <v>0.17964590459798052</v>
      </c>
      <c r="J53" s="39">
        <f t="shared" si="232"/>
        <v>0.18837256293623417</v>
      </c>
      <c r="K53" s="39">
        <f t="shared" si="232"/>
        <v>0.18633723255508608</v>
      </c>
      <c r="L53" s="39">
        <f>L49/SUM(L33:L48)</f>
        <v>8.788422891390299E-2</v>
      </c>
      <c r="M53" s="39">
        <f t="shared" ref="M53:P53" si="233">M49/SUM(M33:M48)</f>
        <v>0.2733757591544167</v>
      </c>
      <c r="N53" s="39">
        <f t="shared" si="233"/>
        <v>0.26711432947963143</v>
      </c>
      <c r="O53" s="39">
        <f t="shared" si="233"/>
        <v>2.9566228093593376E-2</v>
      </c>
      <c r="P53" s="39">
        <f t="shared" si="233"/>
        <v>0.23578567598228117</v>
      </c>
      <c r="Q53" s="39">
        <f>Q49/SUM(Q33:Q48)</f>
        <v>0.26898512366401733</v>
      </c>
      <c r="R53" s="39">
        <f t="shared" ref="R53:U53" si="234">R49/SUM(R33:R48)</f>
        <v>0.30897371703810295</v>
      </c>
      <c r="S53" s="39">
        <f t="shared" si="234"/>
        <v>0.30766299077560944</v>
      </c>
      <c r="T53" s="39">
        <f t="shared" si="234"/>
        <v>0.23472305535711335</v>
      </c>
      <c r="U53" s="39">
        <f t="shared" si="234"/>
        <v>0.30297317027965909</v>
      </c>
      <c r="V53" s="39">
        <f>V49/SUM(V33:V48)</f>
        <v>0.33301607838257063</v>
      </c>
      <c r="W53" s="39">
        <f t="shared" ref="W53:Z53" si="235">W49/SUM(W33:W48)</f>
        <v>0.44540864800075247</v>
      </c>
      <c r="X53" s="39">
        <f t="shared" si="235"/>
        <v>0.43958023585932771</v>
      </c>
      <c r="Y53" s="39">
        <f t="shared" si="235"/>
        <v>0.22175127668775202</v>
      </c>
      <c r="Z53" s="39">
        <f t="shared" si="235"/>
        <v>0.43717479760778638</v>
      </c>
      <c r="AA53" s="39">
        <f>AA49/SUM(AA33:AA48)</f>
        <v>1.3426540866053095E-2</v>
      </c>
      <c r="AB53" s="39">
        <f t="shared" ref="AB53:AE53" si="236">AB49/SUM(AB33:AB48)</f>
        <v>1.1742310247224753E-2</v>
      </c>
      <c r="AC53" s="39">
        <f t="shared" si="236"/>
        <v>8.2603031162057292E-3</v>
      </c>
      <c r="AD53" s="39">
        <f t="shared" si="236"/>
        <v>7.5935347294959843E-3</v>
      </c>
      <c r="AE53" s="39">
        <f t="shared" si="236"/>
        <v>1.3014300590188157E-2</v>
      </c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1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P53" s="40"/>
    </row>
    <row r="54" spans="1:120" s="38" customFormat="1" x14ac:dyDescent="0.45">
      <c r="A54" s="38" t="s">
        <v>54</v>
      </c>
      <c r="B54" s="39">
        <f>B50/SUM(B33:B48)</f>
        <v>2.1804693355934806E-2</v>
      </c>
      <c r="C54" s="39">
        <f t="shared" ref="C54:F54" si="237">C50/SUM(C33:C48)</f>
        <v>0.29083023204032393</v>
      </c>
      <c r="D54" s="39">
        <f t="shared" si="237"/>
        <v>0.25215249442488513</v>
      </c>
      <c r="E54" s="39">
        <f t="shared" si="237"/>
        <v>1.2208069848921865E-2</v>
      </c>
      <c r="F54" s="39">
        <f t="shared" si="237"/>
        <v>0.2484857799401656</v>
      </c>
      <c r="G54" s="39">
        <f>G50/SUM(G33:G48)</f>
        <v>3.7222760641451955E-2</v>
      </c>
      <c r="H54" s="39">
        <f t="shared" ref="H54:K54" si="238">H50/SUM(H33:H48)</f>
        <v>0.17319174524859957</v>
      </c>
      <c r="I54" s="39">
        <f t="shared" si="238"/>
        <v>0.135070287294981</v>
      </c>
      <c r="J54" s="39">
        <f t="shared" si="238"/>
        <v>3.7297259219059617E-2</v>
      </c>
      <c r="K54" s="39">
        <f t="shared" si="238"/>
        <v>6.0163612401685516E-2</v>
      </c>
      <c r="L54" s="39">
        <f>L50/SUM(L33:L48)</f>
        <v>5.4767761327529585E-2</v>
      </c>
      <c r="M54" s="39">
        <f t="shared" ref="M54:P54" si="239">M50/SUM(M33:M48)</f>
        <v>0.1306633492626198</v>
      </c>
      <c r="N54" s="39">
        <f t="shared" si="239"/>
        <v>0.12597954902713865</v>
      </c>
      <c r="O54" s="39">
        <f t="shared" si="239"/>
        <v>4.487357371093055E-2</v>
      </c>
      <c r="P54" s="39">
        <f t="shared" si="239"/>
        <v>0.11528301648311778</v>
      </c>
      <c r="Q54" s="39">
        <f>Q50/SUM(Q33:Q48)</f>
        <v>7.5891417604527556E-2</v>
      </c>
      <c r="R54" s="39">
        <f t="shared" ref="R54:U54" si="240">R50/SUM(R33:R48)</f>
        <v>0.22352390655437776</v>
      </c>
      <c r="S54" s="39">
        <f t="shared" si="240"/>
        <v>0.21051423062203517</v>
      </c>
      <c r="T54" s="39">
        <f t="shared" si="240"/>
        <v>6.8309595096047004E-2</v>
      </c>
      <c r="U54" s="39">
        <f t="shared" si="240"/>
        <v>0.2013706978950531</v>
      </c>
      <c r="V54" s="39">
        <f>V50/SUM(V33:V48)</f>
        <v>8.2570797399569337E-2</v>
      </c>
      <c r="W54" s="39">
        <f t="shared" ref="W54:Z54" si="241">W50/SUM(W33:W48)</f>
        <v>0.24697712778069686</v>
      </c>
      <c r="X54" s="39">
        <f t="shared" si="241"/>
        <v>0.23651365613380149</v>
      </c>
      <c r="Y54" s="39">
        <f t="shared" si="241"/>
        <v>9.3336494849026314E-2</v>
      </c>
      <c r="Z54" s="39">
        <f t="shared" si="241"/>
        <v>0.23493276281410236</v>
      </c>
      <c r="AA54" s="39">
        <f>AA50/SUM(AA33:AA48)</f>
        <v>1.4532423397098844E-2</v>
      </c>
      <c r="AB54" s="39">
        <f t="shared" ref="AB54:AE54" si="242">AB50/SUM(AB33:AB48)</f>
        <v>2.3607575357208952E-2</v>
      </c>
      <c r="AC54" s="39">
        <f t="shared" si="242"/>
        <v>1.7289866809420091E-2</v>
      </c>
      <c r="AD54" s="39">
        <f t="shared" si="242"/>
        <v>1.1401613237405633E-2</v>
      </c>
      <c r="AE54" s="39">
        <f t="shared" si="242"/>
        <v>1.6753700641277305E-2</v>
      </c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1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P54" s="40"/>
    </row>
    <row r="55" spans="1:120" x14ac:dyDescent="0.45">
      <c r="AV55" s="25"/>
    </row>
  </sheetData>
  <mergeCells count="26">
    <mergeCell ref="B31:F31"/>
    <mergeCell ref="CS6:CW6"/>
    <mergeCell ref="CX6:DB6"/>
    <mergeCell ref="DC6:DG6"/>
    <mergeCell ref="DH6:DL6"/>
    <mergeCell ref="BT6:BX6"/>
    <mergeCell ref="BY6:CC6"/>
    <mergeCell ref="CD6:CH6"/>
    <mergeCell ref="CI6:CM6"/>
    <mergeCell ref="CN6:CR6"/>
    <mergeCell ref="DR6:DV6"/>
    <mergeCell ref="BE6:BI6"/>
    <mergeCell ref="B6:F6"/>
    <mergeCell ref="G6:K6"/>
    <mergeCell ref="L6:P6"/>
    <mergeCell ref="Q6:U6"/>
    <mergeCell ref="V6:Z6"/>
    <mergeCell ref="AA6:AE6"/>
    <mergeCell ref="AF6:AJ6"/>
    <mergeCell ref="AK6:AO6"/>
    <mergeCell ref="AP6:AT6"/>
    <mergeCell ref="AU6:AY6"/>
    <mergeCell ref="AZ6:BD6"/>
    <mergeCell ref="DM6:DQ6"/>
    <mergeCell ref="BJ6:BN6"/>
    <mergeCell ref="BO6:BS6"/>
  </mergeCells>
  <pageMargins left="0.7" right="0.7" top="0.75" bottom="0.75" header="0.3" footer="0.3"/>
  <pageSetup scale="10" fitToHeight="0" orientation="landscape" r:id="rId1"/>
  <legacyDrawing r:id="rId2"/>
</worksheet>
</file>

<file path=docMetadata/LabelInfo.xml><?xml version="1.0" encoding="utf-8"?>
<clbl:labelList xmlns:clbl="http://schemas.microsoft.com/office/2020/mipLabelMetadata">
  <clbl:label id="{87ba5c36-b7cf-4793-bbc2-bd5b3a9f95ca}" enabled="1" method="Privileged" siteId="{72f988bf-86f1-41af-91ab-2d7cd011db4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Washington Dept of Fish &amp; Wildlife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AHB</dc:creator>
  <cp:lastModifiedBy>Barry Allyn</cp:lastModifiedBy>
  <cp:lastPrinted>2021-04-07T03:26:58Z</cp:lastPrinted>
  <dcterms:created xsi:type="dcterms:W3CDTF">2019-04-01T16:38:42Z</dcterms:created>
  <dcterms:modified xsi:type="dcterms:W3CDTF">2021-04-07T16:24:40Z</dcterms:modified>
</cp:coreProperties>
</file>